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120" yWindow="-120" windowWidth="29040" windowHeight="15990" tabRatio="583" firstSheet="2" activeTab="4"/>
  </bookViews>
  <sheets>
    <sheet name="Skriveni" sheetId="1" state="hidden" r:id="rId1"/>
    <sheet name="Upute" sheetId="2" r:id="rId2"/>
    <sheet name="RefStr" sheetId="3" r:id="rId3"/>
    <sheet name="PR-RAS" sheetId="4" r:id="rId4"/>
    <sheet name="BILANCA" sheetId="5" r:id="rId5"/>
    <sheet name="List1" sheetId="11" r:id="rId6"/>
    <sheet name="RAS-funkcijski" sheetId="6" r:id="rId7"/>
    <sheet name="P-VRIO" sheetId="7" r:id="rId8"/>
    <sheet name="OBVEZE" sheetId="8" r:id="rId9"/>
    <sheet name="Kont" sheetId="9" r:id="rId10"/>
    <sheet name="Promjene" sheetId="10" r:id="rId11"/>
    <sheet name="List2" sheetId="12" r:id="rId12"/>
  </sheets>
  <definedNames>
    <definedName name="_xlnm.Print_Area" localSheetId="4">BILANCA!$A$1:$H$398</definedName>
    <definedName name="_xlnm.Print_Area" localSheetId="8">OBVEZE!$A$1:$F$109</definedName>
    <definedName name="_xlnm.Print_Area" localSheetId="3">'PR-RAS'!$A$1:$F$1019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F325" i="9"/>
  <c r="E325" i="9"/>
  <c r="B325" i="9" s="1"/>
  <c r="H324" i="9"/>
  <c r="G324" i="9"/>
  <c r="F324" i="9"/>
  <c r="H323" i="9"/>
  <c r="G323" i="9"/>
  <c r="F323" i="9"/>
  <c r="H322" i="9"/>
  <c r="G322" i="9"/>
  <c r="E322" i="9" s="1"/>
  <c r="B322" i="9" s="1"/>
  <c r="F322" i="9"/>
  <c r="H321" i="9"/>
  <c r="G321" i="9"/>
  <c r="F321" i="9"/>
  <c r="E321" i="9"/>
  <c r="H320" i="9"/>
  <c r="G320" i="9"/>
  <c r="E320" i="9" s="1"/>
  <c r="B320" i="9" s="1"/>
  <c r="F320" i="9"/>
  <c r="H319" i="9"/>
  <c r="G319" i="9"/>
  <c r="E319" i="9" s="1"/>
  <c r="F319" i="9"/>
  <c r="B319" i="9"/>
  <c r="H318" i="9"/>
  <c r="G318" i="9"/>
  <c r="F318" i="9"/>
  <c r="E318" i="9"/>
  <c r="B318" i="9" s="1"/>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H304" i="9"/>
  <c r="G304" i="9"/>
  <c r="E304" i="9" s="1"/>
  <c r="B304" i="9" s="1"/>
  <c r="F304" i="9"/>
  <c r="H303" i="9"/>
  <c r="G303" i="9"/>
  <c r="E303" i="9" s="1"/>
  <c r="B303" i="9" s="1"/>
  <c r="F303" i="9"/>
  <c r="F302" i="9"/>
  <c r="F301" i="9"/>
  <c r="F300" i="9"/>
  <c r="F299" i="9"/>
  <c r="F297" i="9"/>
  <c r="L296" i="9"/>
  <c r="H296" i="9"/>
  <c r="F296" i="9"/>
  <c r="F295" i="9"/>
  <c r="I294" i="9"/>
  <c r="H294" i="9"/>
  <c r="E294" i="9" s="1"/>
  <c r="B294" i="9" s="1"/>
  <c r="F294" i="9"/>
  <c r="E293" i="9"/>
  <c r="M292" i="9"/>
  <c r="F292" i="9" s="1"/>
  <c r="L292" i="9"/>
  <c r="E292" i="9"/>
  <c r="M291" i="9"/>
  <c r="L291" i="9"/>
  <c r="F291" i="9"/>
  <c r="E291" i="9"/>
  <c r="M290" i="9"/>
  <c r="L290" i="9"/>
  <c r="F290" i="9" s="1"/>
  <c r="B290" i="9" s="1"/>
  <c r="E290" i="9"/>
  <c r="M289" i="9"/>
  <c r="L289" i="9"/>
  <c r="E289" i="9"/>
  <c r="M288" i="9"/>
  <c r="F288" i="9" s="1"/>
  <c r="L288" i="9"/>
  <c r="E288" i="9"/>
  <c r="B288" i="9" s="1"/>
  <c r="M287" i="9"/>
  <c r="L287" i="9"/>
  <c r="F287" i="9"/>
  <c r="E287" i="9"/>
  <c r="B287" i="9" s="1"/>
  <c r="M286" i="9"/>
  <c r="L286" i="9"/>
  <c r="F286" i="9" s="1"/>
  <c r="B286" i="9" s="1"/>
  <c r="E286" i="9"/>
  <c r="M285" i="9"/>
  <c r="L285" i="9"/>
  <c r="F285" i="9" s="1"/>
  <c r="B285" i="9" s="1"/>
  <c r="E285" i="9"/>
  <c r="M284" i="9"/>
  <c r="F284" i="9" s="1"/>
  <c r="L284" i="9"/>
  <c r="E284" i="9"/>
  <c r="M283" i="9"/>
  <c r="L283" i="9"/>
  <c r="F283" i="9"/>
  <c r="E283" i="9"/>
  <c r="M282" i="9"/>
  <c r="L282" i="9"/>
  <c r="F282" i="9" s="1"/>
  <c r="B282" i="9" s="1"/>
  <c r="E282" i="9"/>
  <c r="M281" i="9"/>
  <c r="L281" i="9"/>
  <c r="E281" i="9"/>
  <c r="M280" i="9"/>
  <c r="F280" i="9" s="1"/>
  <c r="L280" i="9"/>
  <c r="E280" i="9"/>
  <c r="B280" i="9" s="1"/>
  <c r="M279" i="9"/>
  <c r="L279" i="9"/>
  <c r="F279" i="9"/>
  <c r="E279" i="9"/>
  <c r="B279" i="9" s="1"/>
  <c r="M278" i="9"/>
  <c r="L278" i="9"/>
  <c r="F278" i="9" s="1"/>
  <c r="B278" i="9" s="1"/>
  <c r="E278" i="9"/>
  <c r="M277" i="9"/>
  <c r="L277" i="9"/>
  <c r="F277" i="9" s="1"/>
  <c r="B277" i="9" s="1"/>
  <c r="E277" i="9"/>
  <c r="M276" i="9"/>
  <c r="F276" i="9" s="1"/>
  <c r="L276" i="9"/>
  <c r="E276" i="9"/>
  <c r="M275" i="9"/>
  <c r="L275" i="9"/>
  <c r="F275" i="9"/>
  <c r="E275" i="9"/>
  <c r="M274" i="9"/>
  <c r="L274" i="9"/>
  <c r="F274" i="9" s="1"/>
  <c r="B274" i="9" s="1"/>
  <c r="E274" i="9"/>
  <c r="M273" i="9"/>
  <c r="L273" i="9"/>
  <c r="E273" i="9"/>
  <c r="M272" i="9"/>
  <c r="F272" i="9" s="1"/>
  <c r="L272" i="9"/>
  <c r="E272" i="9"/>
  <c r="B272" i="9"/>
  <c r="M271" i="9"/>
  <c r="L271" i="9"/>
  <c r="F271" i="9"/>
  <c r="E271" i="9"/>
  <c r="B271" i="9" s="1"/>
  <c r="M270" i="9"/>
  <c r="L270" i="9"/>
  <c r="F270" i="9"/>
  <c r="B270" i="9" s="1"/>
  <c r="E270" i="9"/>
  <c r="M269" i="9"/>
  <c r="L269" i="9"/>
  <c r="E269" i="9"/>
  <c r="M268" i="9"/>
  <c r="F268" i="9" s="1"/>
  <c r="L268" i="9"/>
  <c r="E268" i="9"/>
  <c r="B268" i="9"/>
  <c r="M267" i="9"/>
  <c r="L267" i="9"/>
  <c r="F267" i="9"/>
  <c r="E267" i="9"/>
  <c r="B267" i="9" s="1"/>
  <c r="M266" i="9"/>
  <c r="L266" i="9"/>
  <c r="F266" i="9"/>
  <c r="B266" i="9" s="1"/>
  <c r="E266" i="9"/>
  <c r="M265" i="9"/>
  <c r="L265" i="9"/>
  <c r="E265" i="9"/>
  <c r="M264" i="9"/>
  <c r="F264" i="9" s="1"/>
  <c r="L264" i="9"/>
  <c r="E264" i="9"/>
  <c r="B264" i="9"/>
  <c r="M263" i="9"/>
  <c r="L263" i="9"/>
  <c r="F263" i="9"/>
  <c r="E263" i="9"/>
  <c r="B263" i="9" s="1"/>
  <c r="M262" i="9"/>
  <c r="L262" i="9"/>
  <c r="F262" i="9"/>
  <c r="B262" i="9" s="1"/>
  <c r="E262" i="9"/>
  <c r="M261" i="9"/>
  <c r="L261" i="9"/>
  <c r="E261" i="9"/>
  <c r="M260" i="9"/>
  <c r="F260" i="9" s="1"/>
  <c r="L260" i="9"/>
  <c r="E260" i="9"/>
  <c r="B260" i="9"/>
  <c r="M259" i="9"/>
  <c r="L259" i="9"/>
  <c r="F259" i="9"/>
  <c r="E259" i="9"/>
  <c r="B259" i="9" s="1"/>
  <c r="M258" i="9"/>
  <c r="L258" i="9"/>
  <c r="F258" i="9"/>
  <c r="B258" i="9" s="1"/>
  <c r="E258" i="9"/>
  <c r="M257" i="9"/>
  <c r="L257" i="9"/>
  <c r="E257" i="9"/>
  <c r="M256" i="9"/>
  <c r="F256" i="9" s="1"/>
  <c r="L256" i="9"/>
  <c r="E256" i="9"/>
  <c r="B256" i="9"/>
  <c r="M255" i="9"/>
  <c r="L255" i="9"/>
  <c r="F255" i="9"/>
  <c r="E255" i="9"/>
  <c r="B255" i="9" s="1"/>
  <c r="M254" i="9"/>
  <c r="L254" i="9"/>
  <c r="F254" i="9"/>
  <c r="B254" i="9" s="1"/>
  <c r="E254" i="9"/>
  <c r="M253" i="9"/>
  <c r="L253" i="9"/>
  <c r="E253" i="9"/>
  <c r="M252" i="9"/>
  <c r="L252" i="9"/>
  <c r="E252" i="9"/>
  <c r="M251" i="9"/>
  <c r="L251" i="9"/>
  <c r="F251" i="9"/>
  <c r="E251" i="9"/>
  <c r="B251" i="9" s="1"/>
  <c r="M250" i="9"/>
  <c r="L250" i="9"/>
  <c r="F250" i="9"/>
  <c r="E250" i="9"/>
  <c r="B250" i="9" s="1"/>
  <c r="M249" i="9"/>
  <c r="L249" i="9"/>
  <c r="E249" i="9"/>
  <c r="M248" i="9"/>
  <c r="L248" i="9"/>
  <c r="E248" i="9"/>
  <c r="M247" i="9"/>
  <c r="L247" i="9"/>
  <c r="F247" i="9"/>
  <c r="E247" i="9"/>
  <c r="B247" i="9" s="1"/>
  <c r="M246" i="9"/>
  <c r="L246" i="9"/>
  <c r="F246" i="9"/>
  <c r="B246" i="9" s="1"/>
  <c r="E246" i="9"/>
  <c r="M245" i="9"/>
  <c r="L245" i="9"/>
  <c r="E245" i="9"/>
  <c r="M244" i="9"/>
  <c r="L244" i="9"/>
  <c r="E244" i="9"/>
  <c r="M243" i="9"/>
  <c r="L243" i="9"/>
  <c r="F243" i="9"/>
  <c r="E243" i="9"/>
  <c r="B243" i="9" s="1"/>
  <c r="M242" i="9"/>
  <c r="L242" i="9"/>
  <c r="F242" i="9"/>
  <c r="E242" i="9"/>
  <c r="B242" i="9" s="1"/>
  <c r="M241" i="9"/>
  <c r="L241" i="9"/>
  <c r="E241" i="9"/>
  <c r="M240" i="9"/>
  <c r="L240" i="9"/>
  <c r="E240" i="9"/>
  <c r="M239" i="9"/>
  <c r="L239" i="9"/>
  <c r="F239" i="9"/>
  <c r="E239" i="9"/>
  <c r="B239" i="9" s="1"/>
  <c r="M238" i="9"/>
  <c r="L238" i="9"/>
  <c r="F238" i="9"/>
  <c r="E238" i="9"/>
  <c r="B238" i="9" s="1"/>
  <c r="M237" i="9"/>
  <c r="L237" i="9"/>
  <c r="E237" i="9"/>
  <c r="M236" i="9"/>
  <c r="L236" i="9"/>
  <c r="E236" i="9"/>
  <c r="M235" i="9"/>
  <c r="L235" i="9"/>
  <c r="F235" i="9"/>
  <c r="E235" i="9"/>
  <c r="B235" i="9" s="1"/>
  <c r="M234" i="9"/>
  <c r="L234" i="9"/>
  <c r="F234" i="9"/>
  <c r="E234" i="9"/>
  <c r="B234" i="9" s="1"/>
  <c r="M233" i="9"/>
  <c r="L233" i="9"/>
  <c r="E233" i="9"/>
  <c r="M232" i="9"/>
  <c r="L232" i="9"/>
  <c r="E232" i="9"/>
  <c r="M231" i="9"/>
  <c r="L231" i="9"/>
  <c r="F231" i="9"/>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H169" i="9"/>
  <c r="G169" i="9"/>
  <c r="E169" i="9" s="1"/>
  <c r="B169" i="9" s="1"/>
  <c r="F169" i="9"/>
  <c r="H168" i="9"/>
  <c r="G168" i="9"/>
  <c r="F168" i="9"/>
  <c r="H167" i="9"/>
  <c r="G167" i="9"/>
  <c r="F167" i="9"/>
  <c r="E167" i="9"/>
  <c r="B167" i="9" s="1"/>
  <c r="H166" i="9"/>
  <c r="G166" i="9"/>
  <c r="F166" i="9"/>
  <c r="E166" i="9"/>
  <c r="H165" i="9"/>
  <c r="G165" i="9"/>
  <c r="E165" i="9" s="1"/>
  <c r="B165" i="9" s="1"/>
  <c r="F165" i="9"/>
  <c r="H164" i="9"/>
  <c r="G164" i="9"/>
  <c r="F164" i="9"/>
  <c r="H163" i="9"/>
  <c r="G163" i="9"/>
  <c r="F163" i="9"/>
  <c r="E163" i="9"/>
  <c r="B163" i="9" s="1"/>
  <c r="H162" i="9"/>
  <c r="G162" i="9"/>
  <c r="F162" i="9"/>
  <c r="E162" i="9"/>
  <c r="H161" i="9"/>
  <c r="G161" i="9"/>
  <c r="E161" i="9" s="1"/>
  <c r="B161" i="9" s="1"/>
  <c r="F161" i="9"/>
  <c r="H160" i="9"/>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H153" i="9"/>
  <c r="G153" i="9"/>
  <c r="E153" i="9" s="1"/>
  <c r="F153" i="9"/>
  <c r="H152" i="9"/>
  <c r="G152" i="9"/>
  <c r="E152" i="9" s="1"/>
  <c r="B152" i="9" s="1"/>
  <c r="F152" i="9"/>
  <c r="H151" i="9"/>
  <c r="G151" i="9"/>
  <c r="F151" i="9"/>
  <c r="E151" i="9"/>
  <c r="B151" i="9" s="1"/>
  <c r="H150" i="9"/>
  <c r="G150" i="9"/>
  <c r="F150" i="9"/>
  <c r="E150" i="9"/>
  <c r="H149" i="9"/>
  <c r="G149" i="9"/>
  <c r="E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F51" i="9"/>
  <c r="B51" i="9"/>
  <c r="H50" i="9"/>
  <c r="G50" i="9"/>
  <c r="F50" i="9"/>
  <c r="E50" i="9"/>
  <c r="B50" i="9" s="1"/>
  <c r="H49" i="9"/>
  <c r="G49" i="9"/>
  <c r="F49" i="9"/>
  <c r="E49" i="9"/>
  <c r="H48" i="9"/>
  <c r="G48" i="9"/>
  <c r="E48" i="9" s="1"/>
  <c r="F48" i="9"/>
  <c r="H47" i="9"/>
  <c r="G47" i="9"/>
  <c r="E47" i="9" s="1"/>
  <c r="F47" i="9"/>
  <c r="B47" i="9"/>
  <c r="H46" i="9"/>
  <c r="G46" i="9"/>
  <c r="F46" i="9"/>
  <c r="E46" i="9"/>
  <c r="B46" i="9" s="1"/>
  <c r="H45" i="9"/>
  <c r="G45" i="9"/>
  <c r="F45" i="9"/>
  <c r="E45" i="9"/>
  <c r="H44" i="9"/>
  <c r="G44" i="9"/>
  <c r="E44" i="9" s="1"/>
  <c r="F44" i="9"/>
  <c r="H43" i="9"/>
  <c r="G43" i="9"/>
  <c r="F43" i="9"/>
  <c r="E43" i="9"/>
  <c r="B43" i="9" s="1"/>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s="1"/>
  <c r="C1628" i="1" s="1"/>
  <c r="H1628" i="1" s="1"/>
  <c r="D46" i="8"/>
  <c r="D45" i="8" s="1"/>
  <c r="D37" i="8"/>
  <c r="D25" i="8" s="1"/>
  <c r="D27" i="8"/>
  <c r="D18" i="8"/>
  <c r="D8" i="8"/>
  <c r="D6" i="8" s="1"/>
  <c r="C1583" i="1" s="1"/>
  <c r="H1583" i="1" s="1"/>
  <c r="E44" i="7"/>
  <c r="D44" i="7"/>
  <c r="E39" i="7"/>
  <c r="E38" i="7" s="1"/>
  <c r="D39" i="7"/>
  <c r="D38" i="7" s="1"/>
  <c r="E30" i="7"/>
  <c r="D30" i="7"/>
  <c r="E23" i="7"/>
  <c r="D23" i="7"/>
  <c r="E22" i="7"/>
  <c r="D22" i="7"/>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E251" i="5" s="1"/>
  <c r="I25" i="3"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s="1"/>
  <c r="D536" i="4"/>
  <c r="F536"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639" i="4" s="1"/>
  <c r="E428" i="4"/>
  <c r="D428" i="4"/>
  <c r="F428" i="4" s="1"/>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6" i="4" s="1"/>
  <c r="F365" i="4"/>
  <c r="F364" i="4"/>
  <c r="F363" i="4"/>
  <c r="E362" i="4"/>
  <c r="E361" i="4" s="1"/>
  <c r="D362" i="4"/>
  <c r="F362"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D154" i="4"/>
  <c r="E153" i="4"/>
  <c r="E152" i="4" s="1"/>
  <c r="F151" i="4"/>
  <c r="F150" i="4"/>
  <c r="F149" i="4"/>
  <c r="F148" i="4"/>
  <c r="F147" i="4"/>
  <c r="F146" i="4"/>
  <c r="F145" i="4"/>
  <c r="F144" i="4"/>
  <c r="F143" i="4"/>
  <c r="F142" i="4"/>
  <c r="E141" i="4"/>
  <c r="D141" i="4"/>
  <c r="F141" i="4" s="1"/>
  <c r="E140" i="4"/>
  <c r="D140" i="4"/>
  <c r="F140" i="4" s="1"/>
  <c r="F139" i="4"/>
  <c r="F138" i="4"/>
  <c r="F137" i="4"/>
  <c r="F136" i="4"/>
  <c r="E135" i="4"/>
  <c r="D135" i="4"/>
  <c r="E134" i="4"/>
  <c r="D134" i="4"/>
  <c r="F133" i="4"/>
  <c r="F132" i="4"/>
  <c r="F131" i="4"/>
  <c r="F130" i="4"/>
  <c r="E129" i="4"/>
  <c r="D129" i="4"/>
  <c r="F128" i="4"/>
  <c r="F127" i="4"/>
  <c r="E126" i="4"/>
  <c r="D126" i="4"/>
  <c r="E125"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E6" i="4" s="1"/>
  <c r="I17" i="3" s="1"/>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H1512" i="1" s="1"/>
  <c r="D1511" i="1"/>
  <c r="C1511" i="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C1485" i="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D1432" i="1"/>
  <c r="C1432" i="1"/>
  <c r="H1432" i="1" s="1"/>
  <c r="D1431" i="1"/>
  <c r="C1431" i="1"/>
  <c r="D1430" i="1"/>
  <c r="C1430" i="1"/>
  <c r="H1430" i="1" s="1"/>
  <c r="D1429" i="1"/>
  <c r="C1429" i="1"/>
  <c r="D1428" i="1"/>
  <c r="C1428" i="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C1408" i="1"/>
  <c r="H1408" i="1" s="1"/>
  <c r="D1407" i="1"/>
  <c r="C1407" i="1"/>
  <c r="D1406" i="1"/>
  <c r="C1406" i="1"/>
  <c r="H1406" i="1" s="1"/>
  <c r="D1405" i="1"/>
  <c r="C1405" i="1"/>
  <c r="D1404" i="1"/>
  <c r="C1404" i="1"/>
  <c r="H1404" i="1" s="1"/>
  <c r="D1403" i="1"/>
  <c r="C1403" i="1"/>
  <c r="D1402" i="1"/>
  <c r="C1402" i="1"/>
  <c r="H1402" i="1" s="1"/>
  <c r="D1401" i="1"/>
  <c r="C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9" i="1"/>
  <c r="C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D1299" i="1"/>
  <c r="C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H1264" i="1" s="1"/>
  <c r="D1263" i="1"/>
  <c r="C1263" i="1"/>
  <c r="D1262" i="1"/>
  <c r="C1262" i="1"/>
  <c r="H1262" i="1" s="1"/>
  <c r="D1261" i="1"/>
  <c r="C1261" i="1"/>
  <c r="D1260" i="1"/>
  <c r="C1260" i="1"/>
  <c r="H1260" i="1" s="1"/>
  <c r="D1259" i="1"/>
  <c r="D1258" i="1"/>
  <c r="C1258" i="1"/>
  <c r="H1258" i="1" s="1"/>
  <c r="D1257" i="1"/>
  <c r="C1257" i="1"/>
  <c r="D1256" i="1"/>
  <c r="C1256" i="1"/>
  <c r="H1256" i="1" s="1"/>
  <c r="D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3" i="1"/>
  <c r="C1183" i="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D1017" i="1"/>
  <c r="C1017" i="1"/>
  <c r="D1016" i="1"/>
  <c r="C1016" i="1"/>
  <c r="H1016" i="1" s="1"/>
  <c r="D1015" i="1"/>
  <c r="C1015" i="1"/>
  <c r="D1014" i="1"/>
  <c r="C1014" i="1"/>
  <c r="H1014" i="1" s="1"/>
  <c r="D1013" i="1"/>
  <c r="C1013" i="1"/>
  <c r="D1010" i="1"/>
  <c r="C1010" i="1"/>
  <c r="H1010" i="1" s="1"/>
  <c r="D1009" i="1"/>
  <c r="C1009" i="1"/>
  <c r="D1008" i="1"/>
  <c r="C1008" i="1"/>
  <c r="H1008" i="1" s="1"/>
  <c r="D1007" i="1"/>
  <c r="C1007" i="1"/>
  <c r="D1006" i="1"/>
  <c r="C1006" i="1"/>
  <c r="H1006" i="1" s="1"/>
  <c r="D1005" i="1"/>
  <c r="C1005" i="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D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H377" i="1" s="1"/>
  <c r="D376" i="1"/>
  <c r="C376" i="1"/>
  <c r="D375" i="1"/>
  <c r="C375" i="1"/>
  <c r="H375" i="1" s="1"/>
  <c r="D374" i="1"/>
  <c r="C374" i="1"/>
  <c r="D373" i="1"/>
  <c r="C373" i="1"/>
  <c r="H373" i="1" s="1"/>
  <c r="D372" i="1"/>
  <c r="C372" i="1"/>
  <c r="D371" i="1"/>
  <c r="C371" i="1"/>
  <c r="H371" i="1" s="1"/>
  <c r="D370" i="1"/>
  <c r="C370" i="1"/>
  <c r="D369" i="1"/>
  <c r="C369" i="1"/>
  <c r="H369" i="1" s="1"/>
  <c r="D368" i="1"/>
  <c r="C368" i="1"/>
  <c r="D367" i="1"/>
  <c r="C367" i="1"/>
  <c r="H367" i="1" s="1"/>
  <c r="D366" i="1"/>
  <c r="C366" i="1"/>
  <c r="D365" i="1"/>
  <c r="C365" i="1"/>
  <c r="H365" i="1" s="1"/>
  <c r="D364" i="1"/>
  <c r="C364" i="1"/>
  <c r="D363" i="1"/>
  <c r="C363" i="1"/>
  <c r="H363" i="1" s="1"/>
  <c r="D362" i="1"/>
  <c r="C362" i="1"/>
  <c r="D361" i="1"/>
  <c r="C361" i="1"/>
  <c r="H361" i="1" s="1"/>
  <c r="D360" i="1"/>
  <c r="C360" i="1"/>
  <c r="D359" i="1"/>
  <c r="C359" i="1"/>
  <c r="H359" i="1" s="1"/>
  <c r="D358" i="1"/>
  <c r="C358" i="1"/>
  <c r="D357" i="1"/>
  <c r="C357" i="1"/>
  <c r="H357" i="1" s="1"/>
  <c r="D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H301" i="1" s="1"/>
  <c r="D300" i="1"/>
  <c r="C300" i="1"/>
  <c r="D299" i="1"/>
  <c r="C299" i="1"/>
  <c r="H299" i="1" s="1"/>
  <c r="D298" i="1"/>
  <c r="C298" i="1"/>
  <c r="D294" i="1"/>
  <c r="C294" i="1"/>
  <c r="D293" i="1"/>
  <c r="C293" i="1"/>
  <c r="H293" i="1" s="1"/>
  <c r="D292" i="1"/>
  <c r="C292" i="1"/>
  <c r="D291" i="1"/>
  <c r="C291" i="1"/>
  <c r="H291" i="1" s="1"/>
  <c r="D290" i="1"/>
  <c r="C290" i="1"/>
  <c r="D289" i="1"/>
  <c r="C289" i="1"/>
  <c r="H289" i="1" s="1"/>
  <c r="D288" i="1"/>
  <c r="C288" i="1"/>
  <c r="D287" i="1"/>
  <c r="C287" i="1"/>
  <c r="H287" i="1" s="1"/>
  <c r="D286" i="1"/>
  <c r="C286" i="1"/>
  <c r="D285" i="1"/>
  <c r="C285" i="1"/>
  <c r="H285"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H271" i="1" s="1"/>
  <c r="D270" i="1"/>
  <c r="C270" i="1"/>
  <c r="D269" i="1"/>
  <c r="D268" i="1"/>
  <c r="C268" i="1"/>
  <c r="D267" i="1"/>
  <c r="C267" i="1"/>
  <c r="H267" i="1" s="1"/>
  <c r="D266" i="1"/>
  <c r="C266" i="1"/>
  <c r="D265" i="1"/>
  <c r="C265" i="1"/>
  <c r="H265" i="1" s="1"/>
  <c r="D264" i="1"/>
  <c r="C264" i="1"/>
  <c r="D263" i="1"/>
  <c r="C263" i="1"/>
  <c r="H263" i="1" s="1"/>
  <c r="D262" i="1"/>
  <c r="C262" i="1"/>
  <c r="D261" i="1"/>
  <c r="C261" i="1"/>
  <c r="H261" i="1" s="1"/>
  <c r="D260" i="1"/>
  <c r="C260" i="1"/>
  <c r="D259" i="1"/>
  <c r="C259" i="1"/>
  <c r="H259" i="1" s="1"/>
  <c r="D258"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6" i="1"/>
  <c r="C226" i="1"/>
  <c r="D225" i="1"/>
  <c r="C225" i="1"/>
  <c r="H225" i="1" s="1"/>
  <c r="D224" i="1"/>
  <c r="C224" i="1"/>
  <c r="D223" i="1"/>
  <c r="C223" i="1"/>
  <c r="H223" i="1" s="1"/>
  <c r="D222" i="1"/>
  <c r="C222" i="1"/>
  <c r="D221" i="1"/>
  <c r="C221" i="1"/>
  <c r="H221" i="1" s="1"/>
  <c r="D220" i="1"/>
  <c r="C220" i="1"/>
  <c r="D219" i="1"/>
  <c r="C219" i="1"/>
  <c r="H219" i="1" s="1"/>
  <c r="D218" i="1"/>
  <c r="C218" i="1"/>
  <c r="D217" i="1"/>
  <c r="C217" i="1"/>
  <c r="H217" i="1" s="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60" i="1"/>
  <c r="D159" i="1"/>
  <c r="C159" i="1"/>
  <c r="H159" i="1" s="1"/>
  <c r="D158" i="1"/>
  <c r="C158" i="1"/>
  <c r="D157" i="1"/>
  <c r="C157" i="1"/>
  <c r="H157" i="1" s="1"/>
  <c r="D156" i="1"/>
  <c r="C156" i="1"/>
  <c r="D155" i="1"/>
  <c r="C155" i="1"/>
  <c r="H155" i="1" s="1"/>
  <c r="D154" i="1"/>
  <c r="C154" i="1"/>
  <c r="D153" i="1"/>
  <c r="C153" i="1"/>
  <c r="H153" i="1" s="1"/>
  <c r="D152" i="1"/>
  <c r="C152" i="1"/>
  <c r="D151" i="1"/>
  <c r="C151" i="1"/>
  <c r="H151" i="1" s="1"/>
  <c r="D150" i="1"/>
  <c r="C150" i="1"/>
  <c r="D149" i="1"/>
  <c r="D148" i="1"/>
  <c r="D147" i="1"/>
  <c r="C147" i="1"/>
  <c r="H147"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C135" i="1"/>
  <c r="H135" i="1" s="1"/>
  <c r="D134" i="1"/>
  <c r="C134" i="1"/>
  <c r="D133" i="1"/>
  <c r="C133" i="1"/>
  <c r="H133" i="1" s="1"/>
  <c r="D132" i="1"/>
  <c r="C132" i="1"/>
  <c r="D131" i="1"/>
  <c r="C131" i="1"/>
  <c r="H131" i="1" s="1"/>
  <c r="D130" i="1"/>
  <c r="C130" i="1"/>
  <c r="D129" i="1"/>
  <c r="C129" i="1"/>
  <c r="H129" i="1" s="1"/>
  <c r="D128" i="1"/>
  <c r="C128" i="1"/>
  <c r="D127" i="1"/>
  <c r="C127" i="1"/>
  <c r="H127" i="1" s="1"/>
  <c r="D126" i="1"/>
  <c r="C126" i="1"/>
  <c r="D125" i="1"/>
  <c r="C125" i="1"/>
  <c r="H125" i="1" s="1"/>
  <c r="D124" i="1"/>
  <c r="C124" i="1"/>
  <c r="D123" i="1"/>
  <c r="C123" i="1"/>
  <c r="H123" i="1" s="1"/>
  <c r="D122" i="1"/>
  <c r="C122" i="1"/>
  <c r="D121" i="1"/>
  <c r="C121" i="1"/>
  <c r="H121" i="1" s="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C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D78" i="1"/>
  <c r="C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5" i="1"/>
  <c r="D44" i="1"/>
  <c r="C44" i="1"/>
  <c r="D43" i="1"/>
  <c r="C43" i="1"/>
  <c r="H43" i="1" s="1"/>
  <c r="D42" i="1"/>
  <c r="C42" i="1"/>
  <c r="D41" i="1"/>
  <c r="C41" i="1"/>
  <c r="H41" i="1" s="1"/>
  <c r="D40" i="1"/>
  <c r="C40" i="1"/>
  <c r="D39" i="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D3" i="1"/>
  <c r="D2" i="1"/>
  <c r="E312" i="9" l="1"/>
  <c r="B312" i="9" s="1"/>
  <c r="E324" i="9"/>
  <c r="B324" i="9" s="1"/>
  <c r="E307" i="9"/>
  <c r="B307" i="9" s="1"/>
  <c r="E327" i="9"/>
  <c r="B327" i="9" s="1"/>
  <c r="E311" i="9"/>
  <c r="B311" i="9" s="1"/>
  <c r="H317" i="1"/>
  <c r="H319" i="1"/>
  <c r="H321" i="1"/>
  <c r="H323" i="1"/>
  <c r="H325" i="1"/>
  <c r="H327" i="1"/>
  <c r="H329" i="1"/>
  <c r="H331" i="1"/>
  <c r="H333" i="1"/>
  <c r="H335" i="1"/>
  <c r="H337" i="1"/>
  <c r="H339" i="1"/>
  <c r="H341" i="1"/>
  <c r="H343" i="1"/>
  <c r="H345" i="1"/>
  <c r="H347" i="1"/>
  <c r="H351" i="1"/>
  <c r="H353" i="1"/>
  <c r="H4" i="1"/>
  <c r="H6" i="1"/>
  <c r="H8" i="1"/>
  <c r="H10" i="1"/>
  <c r="H12" i="1"/>
  <c r="H14" i="1"/>
  <c r="H16" i="1"/>
  <c r="H18" i="1"/>
  <c r="H20" i="1"/>
  <c r="H22" i="1"/>
  <c r="H24" i="1"/>
  <c r="H26" i="1"/>
  <c r="H28" i="1"/>
  <c r="H30" i="1"/>
  <c r="H32" i="1"/>
  <c r="H34" i="1"/>
  <c r="H36" i="1"/>
  <c r="H38" i="1"/>
  <c r="H40" i="1"/>
  <c r="H42" i="1"/>
  <c r="H44" i="1"/>
  <c r="H46" i="1"/>
  <c r="H48" i="1"/>
  <c r="H50" i="1"/>
  <c r="H52" i="1"/>
  <c r="H54" i="1"/>
  <c r="H56" i="1"/>
  <c r="H58" i="1"/>
  <c r="H60" i="1"/>
  <c r="H62" i="1"/>
  <c r="H64" i="1"/>
  <c r="H66" i="1"/>
  <c r="H68" i="1"/>
  <c r="H70" i="1"/>
  <c r="H72" i="1"/>
  <c r="H74" i="1"/>
  <c r="H76" i="1"/>
  <c r="H78" i="1"/>
  <c r="H80" i="1"/>
  <c r="H82" i="1"/>
  <c r="H84" i="1"/>
  <c r="H86" i="1"/>
  <c r="H88" i="1"/>
  <c r="H90" i="1"/>
  <c r="H92" i="1"/>
  <c r="H94" i="1"/>
  <c r="H96" i="1"/>
  <c r="H98" i="1"/>
  <c r="H100" i="1"/>
  <c r="H102" i="1"/>
  <c r="H104" i="1"/>
  <c r="H106" i="1"/>
  <c r="H108" i="1"/>
  <c r="H110" i="1"/>
  <c r="H112" i="1"/>
  <c r="H114" i="1"/>
  <c r="H116" i="1"/>
  <c r="H118" i="1"/>
  <c r="H120" i="1"/>
  <c r="H122" i="1"/>
  <c r="H124" i="1"/>
  <c r="H126" i="1"/>
  <c r="H128" i="1"/>
  <c r="H130" i="1"/>
  <c r="H132" i="1"/>
  <c r="H134" i="1"/>
  <c r="H136" i="1"/>
  <c r="H138" i="1"/>
  <c r="H140" i="1"/>
  <c r="H142" i="1"/>
  <c r="H144" i="1"/>
  <c r="H146" i="1"/>
  <c r="H150" i="1"/>
  <c r="H152" i="1"/>
  <c r="H154" i="1"/>
  <c r="H156" i="1"/>
  <c r="H158" i="1"/>
  <c r="H162" i="1"/>
  <c r="H164" i="1"/>
  <c r="H166" i="1"/>
  <c r="H168" i="1"/>
  <c r="H170" i="1"/>
  <c r="H172" i="1"/>
  <c r="H174" i="1"/>
  <c r="H176" i="1"/>
  <c r="H178" i="1"/>
  <c r="H180" i="1"/>
  <c r="H182" i="1"/>
  <c r="H184" i="1"/>
  <c r="H186" i="1"/>
  <c r="H188" i="1"/>
  <c r="H190" i="1"/>
  <c r="H192" i="1"/>
  <c r="H194" i="1"/>
  <c r="H196" i="1"/>
  <c r="H200" i="1"/>
  <c r="H202" i="1"/>
  <c r="H204" i="1"/>
  <c r="H206" i="1"/>
  <c r="H208" i="1"/>
  <c r="H210" i="1"/>
  <c r="H212" i="1"/>
  <c r="H214" i="1"/>
  <c r="H216" i="1"/>
  <c r="H218" i="1"/>
  <c r="H220" i="1"/>
  <c r="H222" i="1"/>
  <c r="H224" i="1"/>
  <c r="H226" i="1"/>
  <c r="H228" i="1"/>
  <c r="H230" i="1"/>
  <c r="H232" i="1"/>
  <c r="H234" i="1"/>
  <c r="H236" i="1"/>
  <c r="H238" i="1"/>
  <c r="H240" i="1"/>
  <c r="H242" i="1"/>
  <c r="H244" i="1"/>
  <c r="H246" i="1"/>
  <c r="H248" i="1"/>
  <c r="H250" i="1"/>
  <c r="H252" i="1"/>
  <c r="H254" i="1"/>
  <c r="H305" i="1"/>
  <c r="H307" i="1"/>
  <c r="H309" i="1"/>
  <c r="H311" i="1"/>
  <c r="H313" i="1"/>
  <c r="H315" i="1"/>
  <c r="H379" i="1"/>
  <c r="H381" i="1"/>
  <c r="H383" i="1"/>
  <c r="H385" i="1"/>
  <c r="H387" i="1"/>
  <c r="H389" i="1"/>
  <c r="H391" i="1"/>
  <c r="H393" i="1"/>
  <c r="H395" i="1"/>
  <c r="H397" i="1"/>
  <c r="H399" i="1"/>
  <c r="H401" i="1"/>
  <c r="H403" i="1"/>
  <c r="H405" i="1"/>
  <c r="H407" i="1"/>
  <c r="H409" i="1"/>
  <c r="H411" i="1"/>
  <c r="H415" i="1"/>
  <c r="H421" i="1"/>
  <c r="H474" i="1"/>
  <c r="H476" i="1"/>
  <c r="H478" i="1"/>
  <c r="H480" i="1"/>
  <c r="H482" i="1"/>
  <c r="H484" i="1"/>
  <c r="H256" i="1"/>
  <c r="H260" i="1"/>
  <c r="H262" i="1"/>
  <c r="H264" i="1"/>
  <c r="H266" i="1"/>
  <c r="H268" i="1"/>
  <c r="H270" i="1"/>
  <c r="H272" i="1"/>
  <c r="H274" i="1"/>
  <c r="H276" i="1"/>
  <c r="H278" i="1"/>
  <c r="H280" i="1"/>
  <c r="H282" i="1"/>
  <c r="H284" i="1"/>
  <c r="H286" i="1"/>
  <c r="H288" i="1"/>
  <c r="H290" i="1"/>
  <c r="H292" i="1"/>
  <c r="H294" i="1"/>
  <c r="H298" i="1"/>
  <c r="H300" i="1"/>
  <c r="H302" i="1"/>
  <c r="H306" i="1"/>
  <c r="H308" i="1"/>
  <c r="H310" i="1"/>
  <c r="H312" i="1"/>
  <c r="H314" i="1"/>
  <c r="H318" i="1"/>
  <c r="H320" i="1"/>
  <c r="H322" i="1"/>
  <c r="H324" i="1"/>
  <c r="H326" i="1"/>
  <c r="H328" i="1"/>
  <c r="H330" i="1"/>
  <c r="H332" i="1"/>
  <c r="H334" i="1"/>
  <c r="H336" i="1"/>
  <c r="H338" i="1"/>
  <c r="H340" i="1"/>
  <c r="H342" i="1"/>
  <c r="H344" i="1"/>
  <c r="H346" i="1"/>
  <c r="H348" i="1"/>
  <c r="H350" i="1"/>
  <c r="H352" i="1"/>
  <c r="H354" i="1"/>
  <c r="H358" i="1"/>
  <c r="H360" i="1"/>
  <c r="H362" i="1"/>
  <c r="H364" i="1"/>
  <c r="H366" i="1"/>
  <c r="H368" i="1"/>
  <c r="H370" i="1"/>
  <c r="H372" i="1"/>
  <c r="H374" i="1"/>
  <c r="H376" i="1"/>
  <c r="H378" i="1"/>
  <c r="H380" i="1"/>
  <c r="H382" i="1"/>
  <c r="H384" i="1"/>
  <c r="H386" i="1"/>
  <c r="H388" i="1"/>
  <c r="H390" i="1"/>
  <c r="H392" i="1"/>
  <c r="H394" i="1"/>
  <c r="H396" i="1"/>
  <c r="H398" i="1"/>
  <c r="H400" i="1"/>
  <c r="H402" i="1"/>
  <c r="H404" i="1"/>
  <c r="H406" i="1"/>
  <c r="H408" i="1"/>
  <c r="H410" i="1"/>
  <c r="H414" i="1"/>
  <c r="H416" i="1"/>
  <c r="H422" i="1"/>
  <c r="H530" i="1"/>
  <c r="H532" i="1"/>
  <c r="I30" i="3"/>
  <c r="D1510" i="1"/>
  <c r="E5" i="7"/>
  <c r="D1539" i="1"/>
  <c r="H534" i="1"/>
  <c r="H536" i="1"/>
  <c r="H538" i="1"/>
  <c r="H540" i="1"/>
  <c r="H542" i="1"/>
  <c r="H544" i="1"/>
  <c r="H546" i="1"/>
  <c r="H548" i="1"/>
  <c r="H550" i="1"/>
  <c r="H552" i="1"/>
  <c r="H554" i="1"/>
  <c r="H556" i="1"/>
  <c r="H558" i="1"/>
  <c r="H560" i="1"/>
  <c r="H562" i="1"/>
  <c r="H564" i="1"/>
  <c r="H566" i="1"/>
  <c r="H568" i="1"/>
  <c r="H570" i="1"/>
  <c r="H572" i="1"/>
  <c r="H574" i="1"/>
  <c r="H576"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0" i="1"/>
  <c r="H632" i="1"/>
  <c r="H636" i="1"/>
  <c r="E299" i="4"/>
  <c r="D295" i="1" s="1"/>
  <c r="I18" i="3"/>
  <c r="E640" i="4"/>
  <c r="D634" i="1" s="1"/>
  <c r="E141" i="6"/>
  <c r="I27" i="3"/>
  <c r="H35" i="3"/>
  <c r="C1571" i="1"/>
  <c r="I40" i="3"/>
  <c r="C1622" i="1"/>
  <c r="H1622" i="1" s="1"/>
  <c r="H1005" i="1"/>
  <c r="H1007" i="1"/>
  <c r="H1009" i="1"/>
  <c r="H1013" i="1"/>
  <c r="H1015" i="1"/>
  <c r="H1017" i="1"/>
  <c r="H1019" i="1"/>
  <c r="H1021" i="1"/>
  <c r="H1023" i="1"/>
  <c r="H1025" i="1"/>
  <c r="H1027" i="1"/>
  <c r="H1029" i="1"/>
  <c r="H1031" i="1"/>
  <c r="H1033" i="1"/>
  <c r="H1035" i="1"/>
  <c r="H1037" i="1"/>
  <c r="H1039" i="1"/>
  <c r="H1041" i="1"/>
  <c r="H1043" i="1"/>
  <c r="H1045" i="1"/>
  <c r="H1047" i="1"/>
  <c r="H1049" i="1"/>
  <c r="H1051" i="1"/>
  <c r="H1053" i="1"/>
  <c r="H1055" i="1"/>
  <c r="H1057" i="1"/>
  <c r="H1059" i="1"/>
  <c r="H1061" i="1"/>
  <c r="H1063" i="1"/>
  <c r="H1065" i="1"/>
  <c r="H1067" i="1"/>
  <c r="H1069" i="1"/>
  <c r="H1071" i="1"/>
  <c r="H1073" i="1"/>
  <c r="H1077" i="1"/>
  <c r="H1079" i="1"/>
  <c r="H1081" i="1"/>
  <c r="H1083" i="1"/>
  <c r="H1085" i="1"/>
  <c r="H1087" i="1"/>
  <c r="H1089" i="1"/>
  <c r="H1091" i="1"/>
  <c r="H1095" i="1"/>
  <c r="H1097" i="1"/>
  <c r="H1099" i="1"/>
  <c r="H1101" i="1"/>
  <c r="H1103" i="1"/>
  <c r="H1105" i="1"/>
  <c r="H1107" i="1"/>
  <c r="H1109" i="1"/>
  <c r="H1111" i="1"/>
  <c r="H1113" i="1"/>
  <c r="H1115" i="1"/>
  <c r="H1117" i="1"/>
  <c r="H1119" i="1"/>
  <c r="H1121" i="1"/>
  <c r="H1123" i="1"/>
  <c r="E69" i="5"/>
  <c r="I35" i="3"/>
  <c r="D1571" i="1"/>
  <c r="H423" i="1"/>
  <c r="H427" i="1"/>
  <c r="H429" i="1"/>
  <c r="H431" i="1"/>
  <c r="H433" i="1"/>
  <c r="H435" i="1"/>
  <c r="H437" i="1"/>
  <c r="H439" i="1"/>
  <c r="H441" i="1"/>
  <c r="H443" i="1"/>
  <c r="H445" i="1"/>
  <c r="H447" i="1"/>
  <c r="H449" i="1"/>
  <c r="H451" i="1"/>
  <c r="H453" i="1"/>
  <c r="H455" i="1"/>
  <c r="H457" i="1"/>
  <c r="H459" i="1"/>
  <c r="H461" i="1"/>
  <c r="H463" i="1"/>
  <c r="H465" i="1"/>
  <c r="H467" i="1"/>
  <c r="H469" i="1"/>
  <c r="H471" i="1"/>
  <c r="H475" i="1"/>
  <c r="H477" i="1"/>
  <c r="H479" i="1"/>
  <c r="H481" i="1"/>
  <c r="H483"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39" i="1"/>
  <c r="H541" i="1"/>
  <c r="H543" i="1"/>
  <c r="H545" i="1"/>
  <c r="H547" i="1"/>
  <c r="H549" i="1"/>
  <c r="H551" i="1"/>
  <c r="H553" i="1"/>
  <c r="H555" i="1"/>
  <c r="H557" i="1"/>
  <c r="H559" i="1"/>
  <c r="H561" i="1"/>
  <c r="H563" i="1"/>
  <c r="H567" i="1"/>
  <c r="H569" i="1"/>
  <c r="H571" i="1"/>
  <c r="H573" i="1"/>
  <c r="H575" i="1"/>
  <c r="H577" i="1"/>
  <c r="H579" i="1"/>
  <c r="H581" i="1"/>
  <c r="H583" i="1"/>
  <c r="H585" i="1"/>
  <c r="H587" i="1"/>
  <c r="H589" i="1"/>
  <c r="H593" i="1"/>
  <c r="H595" i="1"/>
  <c r="H597" i="1"/>
  <c r="H599" i="1"/>
  <c r="H601" i="1"/>
  <c r="H603" i="1"/>
  <c r="H605" i="1"/>
  <c r="H607" i="1"/>
  <c r="H609" i="1"/>
  <c r="H611" i="1"/>
  <c r="H613" i="1"/>
  <c r="H615" i="1"/>
  <c r="H617" i="1"/>
  <c r="H619" i="1"/>
  <c r="H621" i="1"/>
  <c r="H623" i="1"/>
  <c r="H625" i="1"/>
  <c r="H627" i="1"/>
  <c r="H629" i="1"/>
  <c r="H631" i="1"/>
  <c r="H635" i="1"/>
  <c r="H1183" i="1"/>
  <c r="H1185" i="1"/>
  <c r="H1187" i="1"/>
  <c r="H1189" i="1"/>
  <c r="H1191" i="1"/>
  <c r="H1193" i="1"/>
  <c r="H1195" i="1"/>
  <c r="H1197" i="1"/>
  <c r="H1199" i="1"/>
  <c r="H1201" i="1"/>
  <c r="H1203" i="1"/>
  <c r="H1205" i="1"/>
  <c r="H1207" i="1"/>
  <c r="H1209" i="1"/>
  <c r="H1211" i="1"/>
  <c r="H1213" i="1"/>
  <c r="H1215" i="1"/>
  <c r="H1217" i="1"/>
  <c r="H1219" i="1"/>
  <c r="H1221" i="1"/>
  <c r="H1223" i="1"/>
  <c r="H1225" i="1"/>
  <c r="H1227" i="1"/>
  <c r="H1229" i="1"/>
  <c r="H1231" i="1"/>
  <c r="H1233" i="1"/>
  <c r="H1235" i="1"/>
  <c r="H1237" i="1"/>
  <c r="H1239" i="1"/>
  <c r="H1241" i="1"/>
  <c r="H1243" i="1"/>
  <c r="H1245" i="1"/>
  <c r="H1247" i="1"/>
  <c r="H1249" i="1"/>
  <c r="H1251" i="1"/>
  <c r="H1253" i="1"/>
  <c r="H1257" i="1"/>
  <c r="H1261" i="1"/>
  <c r="H1263" i="1"/>
  <c r="H1265" i="1"/>
  <c r="H1267" i="1"/>
  <c r="H1269" i="1"/>
  <c r="H1271" i="1"/>
  <c r="H1273" i="1"/>
  <c r="H1275" i="1"/>
  <c r="H1277" i="1"/>
  <c r="H1279" i="1"/>
  <c r="H1281" i="1"/>
  <c r="H1283" i="1"/>
  <c r="H1285" i="1"/>
  <c r="H1287" i="1"/>
  <c r="H1289" i="1"/>
  <c r="H1291" i="1"/>
  <c r="H1293" i="1"/>
  <c r="H1295" i="1"/>
  <c r="E360" i="4"/>
  <c r="E417" i="4" s="1"/>
  <c r="D412" i="1" s="1"/>
  <c r="E7" i="5"/>
  <c r="D5" i="7"/>
  <c r="C1539" i="1"/>
  <c r="H1539" i="1" s="1"/>
  <c r="D7" i="4"/>
  <c r="D321" i="4"/>
  <c r="D354" i="4"/>
  <c r="D647" i="4"/>
  <c r="D431" i="4"/>
  <c r="D479" i="4"/>
  <c r="D491" i="4"/>
  <c r="E177" i="5"/>
  <c r="D114" i="6"/>
  <c r="H1297" i="1"/>
  <c r="H1299"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H1431" i="1"/>
  <c r="H1433" i="1"/>
  <c r="H1435" i="1"/>
  <c r="H1437" i="1"/>
  <c r="H1439" i="1"/>
  <c r="H1441" i="1"/>
  <c r="H1443" i="1"/>
  <c r="H1445" i="1"/>
  <c r="H1447" i="1"/>
  <c r="H1449" i="1"/>
  <c r="H1451" i="1"/>
  <c r="H1453" i="1"/>
  <c r="H1455" i="1"/>
  <c r="H1457" i="1"/>
  <c r="H1459" i="1"/>
  <c r="H1461" i="1"/>
  <c r="H1463" i="1"/>
  <c r="H1465" i="1"/>
  <c r="H1467" i="1"/>
  <c r="H1469" i="1"/>
  <c r="H1471" i="1"/>
  <c r="H1473" i="1"/>
  <c r="H1475" i="1"/>
  <c r="H1477" i="1"/>
  <c r="H1479" i="1"/>
  <c r="H1481" i="1"/>
  <c r="H1483" i="1"/>
  <c r="H1485" i="1"/>
  <c r="H1487" i="1"/>
  <c r="H1489" i="1"/>
  <c r="H1491" i="1"/>
  <c r="H1493" i="1"/>
  <c r="H1495" i="1"/>
  <c r="H1497" i="1"/>
  <c r="H1499" i="1"/>
  <c r="H1501" i="1"/>
  <c r="H1503" i="1"/>
  <c r="H1505" i="1"/>
  <c r="H1507" i="1"/>
  <c r="H1509" i="1"/>
  <c r="H1511" i="1"/>
  <c r="H1513" i="1"/>
  <c r="H1515" i="1"/>
  <c r="H1517" i="1"/>
  <c r="H1519" i="1"/>
  <c r="H1521" i="1"/>
  <c r="H1523" i="1"/>
  <c r="H1527" i="1"/>
  <c r="H1529" i="1"/>
  <c r="H1531" i="1"/>
  <c r="H1533" i="1"/>
  <c r="H1535" i="1"/>
  <c r="F125" i="4"/>
  <c r="F134" i="4"/>
  <c r="D153" i="4"/>
  <c r="F165" i="4"/>
  <c r="D273" i="4"/>
  <c r="D309" i="4"/>
  <c r="D584" i="4"/>
  <c r="F35" i="5"/>
  <c r="F71" i="5"/>
  <c r="D88" i="5"/>
  <c r="F147" i="5"/>
  <c r="E336" i="9"/>
  <c r="B336" i="9" s="1"/>
  <c r="E339" i="9"/>
  <c r="B339" i="9" s="1"/>
  <c r="F256" i="5"/>
  <c r="B44" i="9"/>
  <c r="B48" i="9"/>
  <c r="B52" i="9"/>
  <c r="B60" i="9"/>
  <c r="B68" i="9"/>
  <c r="B76" i="9"/>
  <c r="B84" i="9"/>
  <c r="B92" i="9"/>
  <c r="F82" i="4"/>
  <c r="F106" i="4"/>
  <c r="F373" i="4"/>
  <c r="F12" i="5"/>
  <c r="E338" i="9"/>
  <c r="B338" i="9" s="1"/>
  <c r="D43" i="4"/>
  <c r="D49" i="4"/>
  <c r="F126" i="4"/>
  <c r="F129" i="4"/>
  <c r="F135" i="4"/>
  <c r="F154" i="4"/>
  <c r="D164" i="4"/>
  <c r="F170" i="4"/>
  <c r="D202" i="4"/>
  <c r="D262" i="4"/>
  <c r="F274" i="4"/>
  <c r="D361" i="4"/>
  <c r="D571" i="4"/>
  <c r="D597" i="4"/>
  <c r="D535" i="4" s="1"/>
  <c r="D7" i="5"/>
  <c r="F19" i="5"/>
  <c r="D70" i="5"/>
  <c r="G314" i="9"/>
  <c r="E314" i="9" s="1"/>
  <c r="B314" i="9" s="1"/>
  <c r="D119" i="5"/>
  <c r="D177" i="5"/>
  <c r="E337" i="9"/>
  <c r="B337" i="9" s="1"/>
  <c r="F252" i="5"/>
  <c r="D255" i="5"/>
  <c r="D296" i="5"/>
  <c r="D129" i="6"/>
  <c r="B45" i="9"/>
  <c r="B49" i="9"/>
  <c r="B56" i="9"/>
  <c r="B64" i="9"/>
  <c r="B72" i="9"/>
  <c r="B80" i="9"/>
  <c r="B149" i="9"/>
  <c r="B153" i="9"/>
  <c r="B275" i="9"/>
  <c r="B276" i="9"/>
  <c r="B283" i="9"/>
  <c r="B284" i="9"/>
  <c r="B291" i="9"/>
  <c r="B292" i="9"/>
  <c r="F298" i="9"/>
  <c r="B321" i="9"/>
  <c r="B150" i="9"/>
  <c r="B154" i="9"/>
  <c r="E160" i="9"/>
  <c r="B160" i="9" s="1"/>
  <c r="E164" i="9"/>
  <c r="B164" i="9" s="1"/>
  <c r="E168" i="9"/>
  <c r="B168" i="9" s="1"/>
  <c r="E323" i="9"/>
  <c r="B323" i="9" s="1"/>
  <c r="B162" i="9"/>
  <c r="B166" i="9"/>
  <c r="B170" i="9"/>
  <c r="F229" i="9"/>
  <c r="B229" i="9" s="1"/>
  <c r="F232" i="9"/>
  <c r="B232" i="9" s="1"/>
  <c r="F233" i="9"/>
  <c r="B233" i="9" s="1"/>
  <c r="F236" i="9"/>
  <c r="B236" i="9" s="1"/>
  <c r="F237" i="9"/>
  <c r="B237" i="9" s="1"/>
  <c r="F240" i="9"/>
  <c r="B240" i="9" s="1"/>
  <c r="F241" i="9"/>
  <c r="B241" i="9" s="1"/>
  <c r="F244" i="9"/>
  <c r="B244" i="9" s="1"/>
  <c r="F245" i="9"/>
  <c r="B245" i="9" s="1"/>
  <c r="F248" i="9"/>
  <c r="B248" i="9" s="1"/>
  <c r="F249" i="9"/>
  <c r="B249" i="9" s="1"/>
  <c r="F252" i="9"/>
  <c r="B252" i="9" s="1"/>
  <c r="F253" i="9"/>
  <c r="B253" i="9" s="1"/>
  <c r="F257" i="9"/>
  <c r="B257" i="9" s="1"/>
  <c r="F261" i="9"/>
  <c r="B261" i="9" s="1"/>
  <c r="F265" i="9"/>
  <c r="B265" i="9" s="1"/>
  <c r="F269" i="9"/>
  <c r="B269" i="9" s="1"/>
  <c r="F273" i="9"/>
  <c r="B273" i="9" s="1"/>
  <c r="F281" i="9"/>
  <c r="B281" i="9" s="1"/>
  <c r="F289" i="9"/>
  <c r="B289" i="9" s="1"/>
  <c r="B305" i="9"/>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E300" i="4"/>
  <c r="D296" i="1" s="1"/>
  <c r="H24" i="9"/>
  <c r="G24" i="9"/>
  <c r="E24" i="9" s="1"/>
  <c r="F153" i="4"/>
  <c r="F426" i="4"/>
  <c r="F427" i="4"/>
  <c r="F607" i="4"/>
  <c r="F89" i="5"/>
  <c r="G316" i="9"/>
  <c r="G315" i="9"/>
  <c r="H316" i="9"/>
  <c r="H315" i="9"/>
  <c r="F150" i="5"/>
  <c r="F178" i="5"/>
  <c r="F197" i="5"/>
  <c r="F203" i="5"/>
  <c r="F219" i="5"/>
  <c r="F5" i="6"/>
  <c r="D141" i="6"/>
  <c r="D44" i="8"/>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H19" i="9"/>
  <c r="E19" i="9" s="1"/>
  <c r="B19" i="9" s="1"/>
  <c r="H20" i="9"/>
  <c r="G174" i="9"/>
  <c r="E174" i="9" s="1"/>
  <c r="B174" i="9" s="1"/>
  <c r="C529" i="1" l="1"/>
  <c r="F535" i="4"/>
  <c r="E309" i="9"/>
  <c r="B309" i="9" s="1"/>
  <c r="F296" i="5"/>
  <c r="C1300" i="1"/>
  <c r="F177" i="5"/>
  <c r="H24" i="3"/>
  <c r="C1181" i="1"/>
  <c r="F202" i="4"/>
  <c r="C198" i="1"/>
  <c r="F43" i="4"/>
  <c r="C39" i="1"/>
  <c r="F491" i="4"/>
  <c r="C485" i="1"/>
  <c r="F354" i="4"/>
  <c r="C349" i="1"/>
  <c r="G346" i="9"/>
  <c r="E346" i="9" s="1"/>
  <c r="H33" i="3"/>
  <c r="C1538" i="1"/>
  <c r="I23" i="3"/>
  <c r="D1074" i="1"/>
  <c r="H1571" i="1"/>
  <c r="F255" i="5"/>
  <c r="D251" i="5"/>
  <c r="C1259" i="1"/>
  <c r="F119" i="5"/>
  <c r="C1124" i="1"/>
  <c r="F7" i="5"/>
  <c r="H22" i="3"/>
  <c r="C1012" i="1"/>
  <c r="F361" i="4"/>
  <c r="D360" i="4"/>
  <c r="C356" i="1"/>
  <c r="F584" i="4"/>
  <c r="C578" i="1"/>
  <c r="D152" i="4"/>
  <c r="C149" i="1"/>
  <c r="F479" i="4"/>
  <c r="C473" i="1"/>
  <c r="F321" i="4"/>
  <c r="C316" i="1"/>
  <c r="I22" i="3"/>
  <c r="E6" i="5"/>
  <c r="D1012" i="1"/>
  <c r="E179" i="9"/>
  <c r="B179" i="9" s="1"/>
  <c r="F228" i="9"/>
  <c r="B228" i="9" s="1"/>
  <c r="E310" i="9"/>
  <c r="B310" i="9" s="1"/>
  <c r="F597" i="4"/>
  <c r="C591" i="1"/>
  <c r="F164" i="4"/>
  <c r="C160" i="1"/>
  <c r="F88" i="5"/>
  <c r="C1093" i="1"/>
  <c r="F309" i="4"/>
  <c r="D308" i="4"/>
  <c r="C304" i="1"/>
  <c r="F114" i="6"/>
  <c r="C1510" i="1"/>
  <c r="H30" i="3"/>
  <c r="F431" i="4"/>
  <c r="D430" i="4"/>
  <c r="C425" i="1"/>
  <c r="F7" i="4"/>
  <c r="D6" i="4"/>
  <c r="C3" i="1"/>
  <c r="E418" i="4"/>
  <c r="D413" i="1" s="1"/>
  <c r="D355" i="1"/>
  <c r="F129" i="6"/>
  <c r="C1525" i="1"/>
  <c r="F70" i="5"/>
  <c r="D69" i="5"/>
  <c r="D6" i="5" s="1"/>
  <c r="C1075" i="1"/>
  <c r="F571" i="4"/>
  <c r="C565" i="1"/>
  <c r="F262" i="4"/>
  <c r="C258" i="1"/>
  <c r="F49" i="4"/>
  <c r="C45" i="1"/>
  <c r="F273" i="4"/>
  <c r="C269" i="1"/>
  <c r="I24" i="3"/>
  <c r="E176" i="5"/>
  <c r="D1180" i="1" s="1"/>
  <c r="D1181" i="1"/>
  <c r="F647" i="4"/>
  <c r="C641" i="1"/>
  <c r="I31" i="3"/>
  <c r="D1537" i="1"/>
  <c r="D1538" i="1"/>
  <c r="I33" i="3"/>
  <c r="K1481" i="9"/>
  <c r="G344" i="9"/>
  <c r="E344" i="9" s="1"/>
  <c r="B344" i="9" s="1"/>
  <c r="I39" i="3"/>
  <c r="C1621" i="1"/>
  <c r="G343" i="9"/>
  <c r="E343" i="9" s="1"/>
  <c r="F141" i="6"/>
  <c r="H31" i="3"/>
  <c r="C1537" i="1"/>
  <c r="G348" i="9"/>
  <c r="E348" i="9" s="1"/>
  <c r="E315" i="9"/>
  <c r="B315" i="9" s="1"/>
  <c r="E316" i="9"/>
  <c r="B316" i="9" s="1"/>
  <c r="B24" i="9"/>
  <c r="E643" i="4"/>
  <c r="E424" i="4"/>
  <c r="D419" i="1" s="1"/>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C1011" i="1" l="1"/>
  <c r="F6" i="5"/>
  <c r="H641" i="1"/>
  <c r="G641" i="1"/>
  <c r="H1525" i="1"/>
  <c r="G1525" i="1"/>
  <c r="H3" i="1"/>
  <c r="G3" i="1"/>
  <c r="D639" i="4"/>
  <c r="C424" i="1"/>
  <c r="F430" i="4"/>
  <c r="H1093" i="1"/>
  <c r="G1093" i="1"/>
  <c r="H591" i="1"/>
  <c r="G591" i="1"/>
  <c r="H316" i="1"/>
  <c r="G316" i="1"/>
  <c r="H149" i="1"/>
  <c r="G149" i="1"/>
  <c r="H356" i="1"/>
  <c r="G356" i="1"/>
  <c r="H485" i="1"/>
  <c r="G485" i="1"/>
  <c r="H198" i="1"/>
  <c r="G198" i="1"/>
  <c r="H269" i="1"/>
  <c r="G269" i="1"/>
  <c r="H258" i="1"/>
  <c r="G258" i="1"/>
  <c r="H1075" i="1"/>
  <c r="G1075" i="1"/>
  <c r="H17" i="3"/>
  <c r="C2" i="1"/>
  <c r="F6" i="4"/>
  <c r="D422" i="4"/>
  <c r="H304" i="1"/>
  <c r="G304" i="1"/>
  <c r="D299" i="4"/>
  <c r="D300" i="4" s="1"/>
  <c r="H18" i="3"/>
  <c r="C148" i="1"/>
  <c r="F152" i="4"/>
  <c r="D418" i="4"/>
  <c r="C355" i="1"/>
  <c r="F360" i="4"/>
  <c r="H1259" i="1"/>
  <c r="G1259" i="1"/>
  <c r="B346" i="9"/>
  <c r="E345" i="9"/>
  <c r="I10" i="3" s="1"/>
  <c r="F69" i="5"/>
  <c r="H23" i="3"/>
  <c r="C1074" i="1"/>
  <c r="D417" i="4"/>
  <c r="C303" i="1"/>
  <c r="F308" i="4"/>
  <c r="H160" i="1"/>
  <c r="G160" i="1"/>
  <c r="H299" i="9"/>
  <c r="D1011" i="1"/>
  <c r="H473" i="1"/>
  <c r="G473" i="1"/>
  <c r="H578" i="1"/>
  <c r="G578" i="1"/>
  <c r="F251" i="5"/>
  <c r="H25" i="3"/>
  <c r="C1255" i="1"/>
  <c r="H349" i="1"/>
  <c r="G349" i="1"/>
  <c r="H39" i="1"/>
  <c r="G39" i="1"/>
  <c r="H1181" i="1"/>
  <c r="G1181" i="1"/>
  <c r="H1300" i="1"/>
  <c r="G1300" i="1"/>
  <c r="H529" i="1"/>
  <c r="G529" i="1"/>
  <c r="H45" i="1"/>
  <c r="G45" i="1"/>
  <c r="H565" i="1"/>
  <c r="G565" i="1"/>
  <c r="H425" i="1"/>
  <c r="G425" i="1"/>
  <c r="H1510" i="1"/>
  <c r="G1510" i="1"/>
  <c r="H1012" i="1"/>
  <c r="G1012" i="1"/>
  <c r="H1124" i="1"/>
  <c r="G1124" i="1"/>
  <c r="H1538" i="1"/>
  <c r="G1538" i="1"/>
  <c r="D176" i="5"/>
  <c r="G306" i="9" s="1"/>
  <c r="E306" i="9" s="1"/>
  <c r="B306" i="9" s="1"/>
  <c r="D640" i="4"/>
  <c r="E646" i="4"/>
  <c r="D638" i="1"/>
  <c r="E645" i="4"/>
  <c r="D637" i="1"/>
  <c r="B348" i="9"/>
  <c r="E347" i="9"/>
  <c r="H1537" i="1"/>
  <c r="G1537" i="1"/>
  <c r="H9" i="3"/>
  <c r="B343" i="9"/>
  <c r="E342" i="9"/>
  <c r="H1621" i="1"/>
  <c r="G1621" i="1"/>
  <c r="H11" i="3"/>
  <c r="C296" i="1" l="1"/>
  <c r="F300" i="4"/>
  <c r="H1255" i="1"/>
  <c r="G1255" i="1"/>
  <c r="H303" i="1"/>
  <c r="G303" i="1"/>
  <c r="H424" i="1"/>
  <c r="G424" i="1"/>
  <c r="G299" i="9"/>
  <c r="E299" i="9" s="1"/>
  <c r="F417" i="4"/>
  <c r="C412" i="1"/>
  <c r="H148" i="1"/>
  <c r="G148" i="1"/>
  <c r="G2" i="1"/>
  <c r="H2" i="1"/>
  <c r="F639" i="4"/>
  <c r="C633" i="1"/>
  <c r="F640" i="4"/>
  <c r="C634" i="1"/>
  <c r="H1074" i="1"/>
  <c r="G1074" i="1"/>
  <c r="H355" i="1"/>
  <c r="G355" i="1"/>
  <c r="F176" i="5"/>
  <c r="C1180" i="1"/>
  <c r="F418" i="4"/>
  <c r="C413" i="1"/>
  <c r="C295" i="1"/>
  <c r="D423" i="4"/>
  <c r="D301" i="4"/>
  <c r="F299" i="4"/>
  <c r="D424" i="4"/>
  <c r="C417" i="1"/>
  <c r="D643" i="4"/>
  <c r="F422" i="4"/>
  <c r="H8" i="3"/>
  <c r="M3" i="9" s="1"/>
  <c r="G1011" i="1"/>
  <c r="H1011" i="1"/>
  <c r="N3" i="9"/>
  <c r="I11" i="3"/>
  <c r="K3" i="9"/>
  <c r="I9" i="3"/>
  <c r="E649" i="4"/>
  <c r="D639" i="1"/>
  <c r="E650" i="4"/>
  <c r="D640" i="1"/>
  <c r="H334" i="9" l="1"/>
  <c r="G334" i="9"/>
  <c r="E334" i="9" s="1"/>
  <c r="B334" i="9" s="1"/>
  <c r="C419" i="1"/>
  <c r="F424" i="4"/>
  <c r="H295" i="1"/>
  <c r="G295" i="1"/>
  <c r="H413" i="1"/>
  <c r="G413" i="1"/>
  <c r="H634" i="1"/>
  <c r="G634" i="1"/>
  <c r="H412" i="1"/>
  <c r="G412" i="1"/>
  <c r="F643" i="4"/>
  <c r="C637" i="1"/>
  <c r="F301" i="4"/>
  <c r="C297" i="1"/>
  <c r="H417" i="1"/>
  <c r="G417" i="1"/>
  <c r="G20" i="9"/>
  <c r="E20" i="9" s="1"/>
  <c r="B20" i="9" s="1"/>
  <c r="F423" i="4"/>
  <c r="D644" i="4"/>
  <c r="D425" i="4"/>
  <c r="C418" i="1"/>
  <c r="H1180" i="1"/>
  <c r="G1180" i="1"/>
  <c r="H633" i="1"/>
  <c r="G633" i="1"/>
  <c r="B299" i="9"/>
  <c r="E298" i="9"/>
  <c r="I8" i="3" s="1"/>
  <c r="H296" i="1"/>
  <c r="G296" i="1"/>
  <c r="I20" i="3"/>
  <c r="D644" i="1"/>
  <c r="I19" i="3"/>
  <c r="D643" i="1"/>
  <c r="H418" i="1" l="1"/>
  <c r="G418" i="1"/>
  <c r="F425" i="4"/>
  <c r="C420" i="1"/>
  <c r="H637" i="1"/>
  <c r="G637" i="1"/>
  <c r="H419" i="1"/>
  <c r="G419" i="1"/>
  <c r="C638" i="1"/>
  <c r="D646" i="4"/>
  <c r="F644" i="4"/>
  <c r="D645" i="4"/>
  <c r="G297" i="1"/>
  <c r="H297" i="1"/>
  <c r="C639" i="1" l="1"/>
  <c r="D649" i="4"/>
  <c r="F645" i="4"/>
  <c r="G297" i="9"/>
  <c r="E297" i="9" s="1"/>
  <c r="B297" i="9" s="1"/>
  <c r="H420" i="1"/>
  <c r="G420" i="1"/>
  <c r="F646" i="4"/>
  <c r="C640" i="1"/>
  <c r="D650" i="4"/>
  <c r="H638" i="1"/>
  <c r="G638" i="1"/>
  <c r="F649" i="4" l="1"/>
  <c r="H19" i="3"/>
  <c r="C643" i="1"/>
  <c r="H640" i="1"/>
  <c r="G640" i="1"/>
  <c r="F650" i="4"/>
  <c r="H20" i="3"/>
  <c r="C644" i="1"/>
  <c r="H639" i="1"/>
  <c r="G639" i="1"/>
  <c r="H7" i="3"/>
  <c r="J3" i="9" s="1"/>
  <c r="G295" i="9" s="1"/>
  <c r="J17" i="9" l="1"/>
  <c r="K13" i="9"/>
  <c r="J9" i="9"/>
  <c r="J5" i="9"/>
  <c r="G22" i="9"/>
  <c r="L15" i="9"/>
  <c r="G21" i="9"/>
  <c r="G17" i="9"/>
  <c r="G16" i="9"/>
  <c r="G15" i="9"/>
  <c r="K12" i="9"/>
  <c r="J11" i="9"/>
  <c r="K9" i="9"/>
  <c r="J8" i="9"/>
  <c r="I7" i="9"/>
  <c r="K5" i="9"/>
  <c r="G18" i="9"/>
  <c r="H295" i="9"/>
  <c r="E295" i="9" s="1"/>
  <c r="G644" i="1"/>
  <c r="H644" i="1"/>
  <c r="G643" i="1"/>
  <c r="H643" i="1"/>
  <c r="M16" i="9"/>
  <c r="J12" i="9"/>
  <c r="I8" i="9"/>
  <c r="I17" i="9"/>
  <c r="J13" i="9"/>
  <c r="I12" i="9"/>
  <c r="K10" i="9"/>
  <c r="I9" i="9"/>
  <c r="K7" i="9"/>
  <c r="J6" i="9"/>
  <c r="I5" i="9"/>
  <c r="L293" i="9"/>
  <c r="F293" i="9" s="1"/>
  <c r="M15" i="9"/>
  <c r="I11" i="9"/>
  <c r="K6" i="9"/>
  <c r="H18" i="9"/>
  <c r="L16" i="9"/>
  <c r="H21" i="9"/>
  <c r="H17" i="9"/>
  <c r="H16" i="9"/>
  <c r="H15" i="9"/>
  <c r="I13" i="9"/>
  <c r="K11" i="9"/>
  <c r="J10" i="9"/>
  <c r="K8" i="9"/>
  <c r="J7" i="9"/>
  <c r="I6" i="9"/>
  <c r="H22" i="9"/>
  <c r="E21" i="9"/>
  <c r="B21" i="9" s="1"/>
  <c r="E17" i="9"/>
  <c r="B17" i="9" s="1"/>
  <c r="F16" i="9"/>
  <c r="E16" i="9"/>
  <c r="F15" i="9"/>
  <c r="E15" i="9"/>
  <c r="E13" i="9"/>
  <c r="B13" i="9" s="1"/>
  <c r="E12" i="9"/>
  <c r="B12" i="9" s="1"/>
  <c r="E11" i="9"/>
  <c r="B11" i="9" s="1"/>
  <c r="E10" i="9"/>
  <c r="B10" i="9" s="1"/>
  <c r="E9" i="9"/>
  <c r="B9" i="9" s="1"/>
  <c r="E8" i="9"/>
  <c r="B8" i="9" s="1"/>
  <c r="E7" i="9"/>
  <c r="B7" i="9" s="1"/>
  <c r="E6" i="9"/>
  <c r="B6" i="9" s="1"/>
  <c r="E5" i="9"/>
  <c r="B293" i="9"/>
  <c r="F23" i="9"/>
  <c r="B295" i="9" l="1"/>
  <c r="E23" i="9"/>
  <c r="I7" i="3" s="1"/>
  <c r="F14" i="9"/>
  <c r="B16" i="9"/>
  <c r="E18" i="9"/>
  <c r="B18" i="9" s="1"/>
  <c r="E22" i="9"/>
  <c r="B22" i="9" s="1"/>
  <c r="B5" i="9"/>
  <c r="E4" i="9"/>
  <c r="B15" i="9"/>
  <c r="F3" i="9"/>
  <c r="E14" i="9" l="1"/>
  <c r="I13" i="3" s="1"/>
  <c r="E3" i="9"/>
</calcChain>
</file>

<file path=xl/sharedStrings.xml><?xml version="1.0" encoding="utf-8"?>
<sst xmlns="http://schemas.openxmlformats.org/spreadsheetml/2006/main" count="4733" uniqueCount="3656">
  <si>
    <t>Obveznik:</t>
  </si>
  <si>
    <t>15376 - O.Š. PREČKO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</si>
  <si>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</si>
  <si>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</si>
  <si>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</si>
  <si>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</si>
  <si>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</si>
  <si>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</si>
  <si>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</si>
  <si>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</si>
  <si>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</si>
  <si>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</si>
  <si>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</si>
  <si>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</si>
  <si>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</si>
  <si>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</si>
  <si>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</si>
  <si>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</si>
  <si>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</si>
  <si>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</si>
  <si>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</si>
  <si>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</si>
  <si>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</si>
  <si>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</si>
  <si>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</si>
  <si>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</si>
  <si>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</si>
  <si>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</si>
  <si>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</si>
  <si>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</si>
  <si>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</si>
  <si>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</si>
  <si>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</si>
  <si>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</si>
  <si>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</si>
  <si>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</si>
  <si>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</si>
  <si>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</si>
  <si>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</si>
  <si>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</si>
  <si>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</si>
  <si>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</si>
  <si>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</si>
  <si>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</si>
  <si>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</si>
  <si>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</si>
  <si>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</si>
  <si>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</si>
  <si>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</si>
  <si>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</si>
  <si>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</si>
  <si>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</si>
  <si>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</si>
  <si>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</si>
  <si>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</si>
  <si>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</si>
  <si>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</si>
  <si>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</si>
  <si>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</si>
  <si>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</si>
  <si>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</si>
  <si>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</si>
  <si>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</si>
  <si>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</si>
  <si>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</si>
  <si>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</si>
  <si>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</si>
  <si>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</si>
  <si>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</si>
  <si>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</si>
  <si>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</si>
  <si>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</si>
  <si>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</si>
  <si>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</si>
  <si>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</si>
  <si>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</si>
  <si>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</si>
  <si>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</si>
  <si>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</si>
  <si>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</si>
  <si>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</si>
  <si>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</si>
  <si>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</si>
  <si>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</si>
  <si>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</si>
  <si>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</si>
  <si>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</si>
  <si>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</si>
  <si>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</si>
  <si>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</si>
  <si>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</si>
  <si>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</si>
  <si>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</si>
  <si>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</si>
  <si>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</si>
  <si>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</si>
  <si>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</si>
  <si>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</si>
  <si>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</si>
  <si>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</si>
  <si>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</si>
  <si>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</si>
  <si>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</si>
  <si>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</si>
  <si>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</si>
  <si>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</si>
  <si>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</si>
  <si>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</si>
  <si>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</si>
  <si>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</si>
  <si>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</si>
  <si>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</si>
  <si>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</si>
  <si>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</si>
  <si>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</si>
  <si>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</si>
  <si>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</si>
  <si>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</si>
  <si>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</si>
  <si>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</si>
  <si>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</si>
  <si>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</si>
  <si>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</si>
  <si>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</si>
  <si>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</si>
  <si>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</si>
  <si>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</si>
  <si>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</si>
  <si>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</si>
  <si>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</si>
  <si>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</si>
  <si>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</si>
  <si>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</si>
  <si>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</si>
  <si>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</si>
  <si>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</si>
  <si>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</si>
  <si>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</si>
  <si>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</si>
  <si>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</si>
  <si>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</si>
  <si>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</si>
  <si>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</si>
  <si>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</si>
  <si>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</si>
  <si>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</si>
  <si>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</si>
  <si>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</si>
  <si>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</si>
  <si>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</si>
  <si>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</si>
  <si>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</si>
  <si>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</si>
  <si>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</si>
  <si>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</si>
  <si>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</si>
  <si>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</si>
  <si>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</si>
  <si>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</si>
  <si>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</si>
  <si>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</si>
  <si>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</si>
  <si>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</si>
  <si>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</si>
  <si>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</si>
  <si>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</si>
  <si>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</si>
  <si>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</si>
  <si>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</si>
  <si>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</si>
  <si>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</si>
  <si>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</si>
  <si>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</si>
  <si>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</si>
  <si>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</si>
  <si>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</si>
  <si>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</si>
  <si>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</si>
  <si>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</si>
  <si>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</si>
  <si>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</si>
  <si>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</si>
  <si>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</si>
  <si>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</si>
  <si>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</si>
  <si>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</si>
  <si>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</si>
  <si>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</si>
  <si>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</si>
  <si>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</si>
  <si>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</si>
  <si>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</si>
  <si>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</si>
  <si>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</si>
  <si>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</si>
  <si>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</si>
  <si>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</si>
  <si>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</si>
  <si>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</si>
  <si>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</si>
  <si>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</si>
  <si>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</si>
  <si>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</si>
  <si>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</si>
  <si>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</si>
  <si>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</si>
  <si>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</si>
  <si>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</si>
  <si>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</si>
  <si>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</si>
  <si>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</si>
  <si>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</si>
  <si>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</si>
  <si>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</si>
  <si>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</si>
  <si>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</si>
  <si>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</si>
  <si>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</si>
  <si>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</si>
  <si>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</si>
  <si>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</si>
  <si>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</si>
  <si>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</si>
  <si>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</si>
  <si>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</si>
  <si>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</si>
  <si>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</si>
  <si>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</si>
  <si>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</si>
  <si>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</si>
  <si>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</si>
  <si>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</si>
  <si>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</si>
  <si>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</si>
  <si>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</si>
  <si>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</si>
  <si>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</si>
  <si>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</si>
  <si>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</si>
  <si>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</si>
  <si>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</si>
  <si>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</si>
  <si>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</si>
  <si>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</si>
  <si>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</si>
  <si>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</si>
  <si>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</si>
  <si>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</si>
  <si>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</si>
  <si>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</si>
  <si>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</si>
  <si>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</si>
  <si>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</si>
  <si>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</si>
  <si>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</si>
  <si>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</si>
  <si>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</si>
  <si>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</si>
  <si>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</si>
  <si>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</si>
  <si>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</si>
  <si>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</si>
  <si>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</si>
  <si>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</si>
  <si>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</si>
  <si>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</si>
  <si>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</si>
  <si>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</si>
  <si>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</si>
  <si>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</si>
  <si>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</si>
  <si>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</si>
  <si>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</si>
  <si>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</si>
  <si>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</si>
  <si>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</si>
  <si>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</si>
  <si>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</si>
  <si>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</si>
  <si>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</si>
  <si>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</si>
  <si>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</si>
  <si>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</si>
  <si>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</si>
  <si>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</si>
  <si>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</si>
  <si>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</si>
  <si>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</si>
  <si>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</si>
  <si>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</si>
  <si>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</si>
  <si>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</si>
  <si>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</si>
  <si>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</si>
  <si>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</si>
  <si>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</si>
  <si>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</si>
  <si>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</si>
  <si>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</si>
  <si>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</si>
  <si>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</si>
  <si>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</si>
  <si>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</si>
  <si>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</si>
  <si>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</si>
  <si>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</si>
  <si>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</si>
  <si>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</si>
  <si>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</si>
  <si>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</si>
  <si>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</si>
  <si>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</si>
  <si>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</si>
  <si>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</si>
  <si>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</si>
  <si>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</si>
  <si>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</si>
  <si>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</si>
  <si>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</si>
  <si>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</si>
  <si>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</si>
  <si>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</si>
  <si>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</si>
  <si>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</si>
  <si>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</si>
  <si>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</si>
  <si>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</si>
  <si>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</si>
  <si>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</si>
  <si>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</si>
  <si>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</si>
  <si>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</si>
  <si>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</si>
  <si>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</si>
  <si>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</si>
  <si>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</si>
  <si>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</si>
  <si>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</si>
  <si>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</si>
  <si>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</si>
  <si>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</si>
  <si>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</si>
  <si>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</si>
  <si>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</si>
  <si>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</si>
  <si>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</si>
  <si>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</si>
  <si>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</si>
  <si>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</si>
  <si>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</si>
  <si>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</si>
  <si>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</si>
  <si>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</si>
  <si>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</si>
  <si>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</si>
  <si>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</si>
  <si>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</si>
  <si>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</si>
  <si>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</si>
  <si>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</si>
  <si>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</si>
  <si>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</si>
  <si>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</si>
  <si>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</si>
  <si>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</si>
  <si>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</si>
  <si>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</si>
  <si>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</si>
  <si>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</si>
  <si>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</si>
  <si>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</si>
  <si>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</si>
  <si>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</si>
  <si>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</si>
  <si>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</si>
  <si>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</si>
  <si>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</si>
  <si>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</si>
  <si>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</si>
  <si>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</si>
  <si>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</si>
  <si>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</si>
  <si>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</si>
  <si>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</si>
  <si>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</si>
  <si>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</si>
  <si>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</si>
  <si>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</si>
  <si>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</si>
  <si>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</si>
  <si>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</si>
  <si>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</si>
  <si>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</si>
  <si>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</si>
  <si>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</si>
  <si>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</si>
  <si>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</si>
  <si>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</si>
  <si>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</si>
  <si>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</si>
  <si>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</si>
  <si>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</si>
  <si>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</si>
  <si>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</si>
  <si>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</si>
  <si>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</si>
  <si>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</si>
  <si>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</si>
  <si>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</si>
  <si>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</si>
  <si>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</si>
  <si>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</si>
  <si>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</si>
  <si>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</si>
  <si>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</si>
  <si>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</si>
  <si>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</si>
  <si>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</si>
  <si>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</si>
  <si>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</si>
  <si>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</si>
  <si>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</si>
  <si>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</si>
  <si>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</si>
  <si>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</si>
  <si>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</si>
  <si>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</si>
  <si>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</si>
  <si>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</si>
  <si>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</si>
  <si>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</si>
  <si>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</si>
  <si>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</si>
  <si>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</si>
  <si>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</si>
  <si>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</si>
  <si>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</si>
  <si>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</si>
  <si>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</si>
  <si>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</si>
  <si>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</si>
  <si>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</si>
  <si>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</si>
  <si>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</si>
  <si>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</si>
  <si>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</si>
  <si>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</si>
  <si>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</si>
  <si>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</si>
  <si>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</si>
  <si>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</si>
  <si>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</si>
  <si>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</si>
  <si>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</si>
  <si>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</si>
  <si>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</si>
  <si>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</si>
  <si>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</si>
  <si>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</si>
  <si>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</si>
  <si>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</si>
  <si>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</si>
  <si>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</si>
  <si>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</si>
  <si>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</si>
  <si>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</si>
  <si>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</si>
  <si>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</si>
  <si>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</si>
  <si>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</si>
  <si>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</si>
  <si>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</si>
  <si>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</si>
  <si>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</si>
  <si>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</si>
  <si>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</si>
  <si>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</si>
  <si>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</si>
  <si>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</si>
  <si>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</si>
  <si>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</si>
  <si>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</si>
  <si>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</si>
  <si>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</si>
  <si>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</si>
  <si>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</si>
  <si>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</si>
  <si>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</si>
  <si>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</si>
  <si>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</si>
  <si>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</si>
  <si>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</si>
  <si>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</si>
  <si>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</si>
  <si>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</si>
  <si>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</si>
  <si>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</si>
  <si>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</si>
  <si>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</si>
  <si>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</si>
  <si>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</si>
  <si>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</si>
  <si>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</si>
  <si>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</si>
  <si>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</si>
  <si>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</si>
  <si>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</si>
  <si>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</si>
  <si>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</si>
  <si>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</si>
  <si>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</si>
  <si>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</si>
  <si>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</si>
  <si>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</si>
  <si>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</si>
  <si>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</si>
  <si>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</si>
  <si>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</si>
  <si>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</si>
  <si>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</si>
  <si>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</si>
  <si>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</si>
  <si>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</si>
  <si>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</si>
  <si>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</si>
  <si>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</si>
  <si>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</si>
  <si>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</si>
  <si>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</si>
  <si>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</si>
  <si>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</si>
  <si>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</si>
  <si>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</si>
  <si>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</si>
  <si>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</si>
  <si>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</si>
  <si>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</si>
  <si>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</si>
  <si>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</si>
  <si>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</si>
  <si>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</si>
  <si>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</si>
  <si>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</si>
  <si>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</si>
  <si>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</si>
  <si>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</si>
  <si>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</si>
  <si>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</si>
  <si>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</si>
  <si>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</si>
  <si>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</si>
  <si>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</si>
  <si>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</si>
  <si>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</si>
  <si>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</si>
  <si>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</si>
  <si>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</si>
  <si>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</si>
  <si>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</si>
  <si>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</si>
  <si>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</si>
  <si>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</si>
  <si>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</si>
  <si>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</si>
  <si>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</si>
  <si>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</si>
  <si>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</si>
  <si>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</si>
  <si>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</si>
  <si>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</si>
  <si>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</si>
  <si>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</si>
  <si>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</si>
  <si>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</si>
  <si>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</si>
  <si>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</si>
  <si>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</si>
  <si>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</si>
  <si>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</si>
  <si>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</si>
  <si>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</si>
  <si>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</si>
  <si>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</si>
  <si>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</si>
  <si>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</si>
  <si>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</si>
  <si>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</si>
  <si>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</si>
  <si>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</si>
  <si>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</si>
  <si>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</si>
  <si>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</si>
  <si>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</si>
  <si>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</si>
  <si>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</si>
  <si>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</si>
  <si>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</si>
  <si>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</si>
  <si>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</si>
  <si>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</si>
  <si>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</si>
  <si>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</si>
  <si>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</si>
  <si>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</si>
  <si>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</si>
  <si>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</si>
  <si>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</si>
  <si>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</si>
  <si>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</si>
  <si>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</si>
  <si>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</si>
  <si>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</si>
  <si>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</si>
  <si>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</si>
  <si>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</si>
  <si>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</si>
  <si>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</si>
  <si>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</si>
  <si>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</si>
  <si>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</si>
  <si>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</si>
  <si>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</si>
  <si>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</si>
  <si>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</si>
  <si>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</si>
  <si>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</si>
  <si>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</si>
  <si>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</si>
  <si>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</si>
  <si>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</si>
  <si>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</si>
  <si>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</si>
  <si>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</si>
  <si>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</si>
  <si>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</si>
  <si>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</si>
  <si>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</si>
  <si>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</si>
  <si>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</si>
  <si>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</si>
  <si>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</si>
  <si>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</si>
  <si>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</si>
  <si>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</si>
  <si>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</si>
  <si>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</si>
  <si>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</si>
  <si>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</si>
  <si>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</si>
  <si>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</si>
  <si>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</si>
  <si>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</si>
  <si>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</si>
  <si>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</si>
  <si>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</si>
  <si>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</si>
  <si>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</si>
  <si>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</si>
  <si>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</si>
  <si>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</si>
  <si>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</si>
  <si>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</si>
  <si>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</si>
  <si>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</si>
  <si>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</si>
  <si>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</si>
  <si>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</si>
  <si>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</si>
  <si>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</si>
  <si>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</si>
  <si>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</si>
  <si>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</si>
  <si>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</si>
  <si>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</si>
  <si>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</si>
  <si>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</si>
  <si>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</si>
  <si>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</si>
  <si>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</si>
  <si>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</si>
  <si>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</si>
  <si>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</si>
  <si>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</si>
  <si>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</si>
  <si>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</si>
  <si>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</si>
  <si>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</si>
  <si>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</si>
  <si>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</si>
  <si>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</si>
  <si>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</si>
  <si>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</si>
  <si>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</si>
  <si>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</si>
  <si>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</si>
  <si>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</si>
  <si>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</si>
  <si>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</si>
  <si>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</si>
  <si>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</si>
  <si>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</si>
  <si>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</si>
  <si>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</si>
  <si>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</si>
  <si>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</si>
  <si>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</si>
  <si>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</si>
  <si>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</si>
  <si>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</si>
  <si>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</si>
  <si>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</si>
  <si>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</si>
  <si>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</si>
  <si>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</si>
  <si>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</si>
  <si>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</si>
  <si>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</si>
  <si>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</si>
  <si>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</si>
  <si>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</si>
  <si>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</si>
  <si>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</si>
  <si>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</si>
  <si>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</si>
  <si>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</si>
  <si>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</si>
  <si>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</si>
  <si>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</si>
  <si>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</si>
  <si>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</si>
  <si>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</si>
  <si>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</si>
  <si>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</si>
  <si>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</si>
  <si>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</si>
  <si>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</si>
  <si>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</si>
  <si>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</si>
  <si>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</si>
  <si>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</si>
  <si>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</si>
  <si>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</si>
  <si>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</si>
  <si>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</si>
  <si>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</si>
  <si>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</si>
  <si>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</si>
  <si>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</si>
  <si>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</si>
  <si>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</si>
  <si>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</si>
  <si>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</si>
  <si>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</si>
  <si>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</si>
  <si>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</si>
  <si>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</si>
  <si>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</si>
  <si>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</si>
  <si>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</si>
  <si>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</si>
  <si>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</si>
  <si>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</si>
  <si>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</si>
  <si>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</si>
  <si>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</si>
  <si>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</si>
  <si>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</si>
  <si>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</si>
  <si>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</si>
  <si>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</si>
  <si>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</si>
  <si>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</si>
  <si>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</si>
  <si>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</si>
  <si>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</si>
  <si>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</si>
  <si>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</si>
  <si>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</si>
  <si>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</si>
  <si>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</si>
  <si>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</si>
  <si>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</si>
  <si>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</si>
  <si>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</si>
  <si>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</si>
  <si>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</si>
  <si>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</si>
  <si>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</si>
  <si>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</si>
  <si>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</si>
  <si>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</si>
  <si>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</si>
  <si>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</si>
  <si>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</si>
  <si>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</si>
  <si>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</si>
  <si>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</si>
  <si>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</si>
  <si>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</si>
  <si>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</si>
  <si>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</si>
  <si>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</si>
  <si>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</si>
  <si>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</si>
  <si>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</si>
  <si>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</si>
  <si>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</si>
  <si>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</si>
  <si>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</si>
  <si>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</si>
  <si>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</si>
  <si>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</si>
  <si>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</si>
  <si>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</si>
  <si>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</si>
  <si>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</si>
  <si>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</si>
  <si>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</si>
  <si>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</si>
  <si>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</si>
  <si>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</si>
  <si>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</si>
  <si>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</si>
  <si>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</si>
  <si>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</si>
  <si>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</si>
  <si>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</si>
  <si>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</si>
  <si>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</si>
  <si>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</si>
  <si>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</si>
  <si>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</si>
  <si>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</si>
  <si>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</si>
  <si>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</si>
  <si>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</si>
  <si>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</si>
  <si>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</si>
  <si>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</si>
  <si>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</si>
  <si>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</si>
  <si>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</si>
  <si>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</si>
  <si>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</si>
  <si>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</si>
  <si>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</si>
  <si>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</si>
  <si>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</si>
  <si>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</si>
  <si>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</si>
  <si>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</si>
  <si>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</si>
  <si>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</si>
  <si>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</si>
  <si>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</si>
  <si>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</si>
  <si>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</si>
  <si>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</si>
  <si>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</si>
  <si>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</si>
  <si>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</si>
  <si>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</si>
  <si>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</si>
  <si>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</si>
  <si>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</si>
  <si>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</si>
  <si>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</si>
  <si>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</si>
  <si>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</si>
  <si>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</si>
  <si>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</si>
  <si>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</si>
  <si>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</si>
  <si>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</si>
  <si>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</si>
  <si>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</si>
  <si>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</si>
  <si>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</si>
  <si>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</si>
  <si>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</si>
  <si>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</si>
  <si>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</si>
  <si>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</si>
  <si>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</si>
  <si>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</si>
  <si>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</si>
  <si>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</si>
  <si>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</si>
  <si>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</si>
  <si>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</si>
  <si>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</si>
  <si>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</si>
  <si>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</si>
  <si>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</si>
  <si>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</si>
  <si>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</si>
  <si>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</si>
  <si>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</si>
  <si>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</si>
  <si>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</si>
  <si>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</si>
  <si>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</si>
  <si>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</si>
  <si>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</si>
  <si>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</si>
  <si>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</si>
  <si>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</si>
  <si>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</si>
  <si>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</si>
  <si>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</si>
  <si>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</si>
  <si>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</si>
  <si>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</si>
  <si>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</si>
  <si>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</si>
  <si>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</si>
  <si>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</si>
  <si>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</si>
  <si>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</si>
  <si>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</si>
  <si>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</si>
  <si>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</si>
  <si>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</si>
  <si>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</si>
  <si>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</si>
  <si>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</si>
  <si>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</si>
  <si>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</si>
  <si>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</si>
  <si>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</si>
  <si>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</si>
  <si>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</si>
  <si>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</si>
  <si>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</si>
  <si>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</si>
  <si>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</si>
  <si>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</si>
  <si>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</si>
  <si>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</si>
  <si>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</si>
  <si>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</si>
  <si>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</si>
  <si>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</si>
  <si>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</si>
  <si>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</si>
  <si>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</si>
  <si>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</si>
  <si>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</si>
  <si>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</si>
  <si>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</si>
  <si>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</si>
  <si>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</si>
  <si>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</si>
  <si>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</si>
  <si>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</si>
  <si>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</si>
  <si>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</si>
  <si>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</si>
  <si>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</si>
  <si>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</si>
  <si>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</si>
  <si>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</si>
  <si>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</si>
  <si>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</si>
  <si>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</si>
  <si>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</si>
  <si>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</si>
  <si>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</si>
  <si>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</si>
  <si>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</si>
  <si>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</si>
  <si>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</si>
  <si>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</si>
  <si>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</si>
  <si>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</si>
  <si>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</si>
  <si>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</si>
  <si>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</si>
  <si>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</si>
  <si>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</si>
  <si>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</si>
  <si>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</si>
  <si>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</si>
  <si>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</si>
  <si>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</si>
  <si>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</si>
  <si>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</si>
  <si>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</si>
  <si>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</si>
  <si>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</si>
  <si>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</si>
  <si>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</si>
  <si>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</si>
  <si>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</si>
  <si>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</si>
  <si>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</si>
  <si>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</si>
  <si>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</si>
  <si>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</si>
  <si>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</si>
  <si>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</si>
  <si>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</si>
  <si>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</si>
  <si>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</si>
  <si>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</si>
  <si>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</si>
  <si>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</si>
  <si>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</si>
  <si>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</si>
  <si>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</si>
  <si>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</si>
  <si>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</si>
  <si>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</si>
  <si>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</si>
  <si>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</si>
  <si>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</si>
  <si>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</si>
  <si>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</si>
  <si>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</si>
  <si>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</si>
  <si>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</si>
  <si>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</si>
  <si>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</si>
  <si>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</si>
  <si>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</si>
  <si>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</si>
  <si>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</si>
  <si>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</si>
  <si>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</si>
  <si>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</si>
  <si>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</si>
  <si>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</si>
  <si>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</si>
  <si>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</si>
  <si>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</si>
  <si>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</si>
  <si>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</si>
  <si>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</si>
  <si>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</si>
  <si>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</si>
  <si>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</si>
  <si>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</si>
  <si>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</si>
  <si>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</si>
  <si>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</si>
  <si>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</si>
  <si>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</si>
  <si>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</si>
  <si>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</si>
  <si>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</si>
  <si>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</si>
  <si>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</si>
  <si>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</si>
  <si>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</si>
  <si>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</si>
  <si>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</si>
  <si>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</si>
  <si>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</si>
  <si>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</si>
  <si>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</si>
  <si>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</si>
  <si>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</si>
  <si>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</si>
  <si>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</si>
  <si>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</si>
  <si>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</si>
  <si>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</si>
  <si>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</si>
  <si>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</si>
  <si>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</si>
  <si>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</si>
  <si>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</si>
  <si>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</si>
  <si>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</si>
  <si>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</si>
  <si>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</si>
  <si>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</si>
  <si>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</si>
  <si>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</si>
  <si>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</si>
  <si>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</si>
  <si>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</si>
  <si>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</si>
  <si>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</si>
  <si>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</si>
  <si>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</si>
  <si>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</si>
  <si>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</si>
  <si>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</si>
  <si>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</si>
  <si>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</si>
  <si>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</si>
  <si>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</si>
  <si>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</si>
  <si>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</si>
  <si>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</si>
  <si>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</si>
  <si>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</si>
  <si>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</si>
  <si>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</si>
  <si>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</si>
  <si>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</si>
  <si>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</si>
  <si>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</si>
  <si>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</si>
  <si>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</si>
  <si>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</si>
  <si>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</si>
  <si>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</si>
  <si>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</si>
  <si>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</si>
  <si>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</si>
  <si>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</si>
  <si>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</si>
  <si>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</si>
  <si>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</si>
  <si>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</si>
  <si>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</si>
  <si>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</si>
  <si>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</si>
  <si>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</si>
  <si>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</si>
  <si>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</si>
  <si>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</si>
  <si>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</si>
  <si>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</si>
  <si>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</si>
  <si>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</si>
  <si>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</si>
  <si>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</si>
  <si>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</si>
  <si>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</si>
  <si>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</si>
  <si>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</si>
  <si>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</si>
  <si>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</si>
  <si>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</si>
  <si>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</si>
  <si>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</si>
  <si>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</si>
  <si>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</si>
  <si>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</si>
  <si>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</si>
  <si>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</si>
  <si>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</si>
  <si>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</si>
  <si>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</si>
  <si>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</si>
  <si>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</si>
  <si>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</si>
  <si>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</si>
  <si>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</si>
  <si>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</si>
  <si>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</si>
  <si>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</si>
  <si>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</si>
  <si>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</si>
  <si>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</si>
  <si>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</si>
  <si>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</si>
  <si>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</si>
  <si>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</si>
  <si>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</si>
  <si>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</si>
  <si>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</si>
  <si>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</si>
  <si>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</si>
  <si>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</si>
  <si>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</si>
  <si>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</si>
  <si>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</si>
  <si>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</si>
  <si>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</si>
  <si>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</si>
  <si>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</si>
  <si>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</si>
  <si>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</si>
  <si>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</si>
  <si>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</si>
  <si>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</si>
  <si>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</si>
  <si>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</si>
  <si>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</si>
  <si>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</si>
  <si>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</si>
  <si>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</si>
  <si>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</si>
  <si>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</si>
  <si>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</si>
  <si>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</si>
  <si>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</si>
  <si>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</si>
  <si>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</si>
  <si>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</si>
  <si>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</si>
  <si>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</si>
  <si>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</si>
  <si>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</si>
  <si>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</si>
  <si>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</si>
  <si>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</si>
  <si>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</si>
  <si>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</si>
  <si>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</si>
  <si>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</si>
  <si>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</si>
  <si>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</si>
  <si>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</si>
  <si>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</si>
  <si>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</si>
  <si>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</si>
  <si>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</si>
  <si>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</si>
  <si>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</si>
  <si>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</si>
  <si>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</si>
  <si>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</si>
  <si>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</si>
  <si>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</si>
  <si>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</si>
  <si>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</si>
  <si>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</si>
  <si>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</si>
  <si>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</si>
  <si>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</si>
  <si>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</si>
  <si>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</si>
  <si>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</si>
  <si>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</si>
  <si>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</si>
  <si>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</si>
  <si>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</si>
  <si>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</si>
  <si>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</si>
  <si>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</si>
  <si>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</si>
  <si>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</si>
  <si>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</si>
  <si>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</si>
  <si>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</si>
  <si>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</si>
  <si>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</si>
  <si>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</si>
  <si>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</si>
  <si>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</si>
  <si>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</si>
  <si>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</si>
  <si>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</si>
  <si>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</si>
  <si>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</si>
  <si>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</si>
  <si>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</si>
  <si>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</si>
  <si>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</si>
  <si>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</si>
  <si>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</si>
  <si>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</si>
  <si>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</si>
  <si>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</si>
  <si>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</si>
  <si>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</si>
  <si>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</si>
  <si>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</si>
  <si>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</si>
  <si>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</si>
  <si>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</si>
  <si>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</si>
  <si>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</si>
  <si>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</si>
  <si>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</si>
  <si>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</si>
  <si>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</si>
  <si>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</si>
  <si>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</si>
  <si>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</si>
  <si>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</si>
  <si>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</si>
  <si>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</si>
  <si>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</si>
  <si>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</si>
  <si>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</si>
  <si>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</si>
  <si>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</si>
  <si>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</si>
  <si>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</si>
  <si>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</si>
  <si>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</si>
  <si>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</si>
  <si>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</si>
  <si>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</si>
  <si>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</si>
  <si>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</si>
  <si>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</si>
  <si>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</si>
  <si>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</si>
  <si>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</si>
  <si>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</si>
  <si>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</si>
  <si>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</si>
  <si>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</si>
  <si>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</si>
  <si>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</si>
  <si>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</si>
  <si>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</si>
  <si>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</si>
  <si>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</si>
  <si>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</si>
  <si>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</si>
  <si>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</si>
  <si>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</si>
  <si>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</si>
  <si>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</si>
  <si>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</si>
  <si>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</si>
  <si>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</si>
  <si>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</si>
  <si>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</si>
  <si>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</si>
  <si>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</si>
  <si>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</si>
  <si>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</si>
  <si>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</si>
  <si>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</si>
  <si>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</si>
  <si>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</si>
  <si>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</si>
  <si>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</si>
  <si>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</si>
  <si>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</si>
  <si>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</si>
  <si>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</si>
  <si>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</si>
  <si>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</si>
  <si>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</si>
  <si>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</si>
  <si>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</si>
  <si>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</si>
  <si>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</si>
  <si>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</si>
  <si>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</si>
  <si>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</si>
  <si>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</si>
  <si>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</si>
  <si>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</si>
  <si>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</si>
  <si>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</si>
  <si>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</si>
  <si>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</si>
  <si>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</si>
  <si>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</si>
  <si>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</si>
  <si>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</si>
  <si>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</si>
  <si>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</si>
  <si>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</si>
  <si>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</si>
  <si>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</si>
  <si>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</si>
  <si>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</si>
  <si>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</si>
  <si>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</si>
  <si>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</si>
  <si>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</si>
  <si>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</si>
  <si>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</si>
  <si>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</si>
  <si>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</si>
  <si>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</si>
  <si>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</si>
  <si>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</si>
  <si>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</si>
  <si>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</si>
  <si>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</si>
  <si>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</si>
  <si>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</si>
  <si>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</si>
  <si>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</si>
  <si>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</si>
  <si>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</si>
  <si>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</si>
  <si>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</si>
  <si>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</si>
  <si>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</si>
  <si>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</si>
  <si>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</si>
  <si>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</si>
  <si>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</si>
  <si>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</si>
  <si>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</si>
  <si>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</si>
  <si>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</si>
  <si>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</si>
  <si>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</si>
  <si>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</si>
  <si>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</si>
  <si>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</si>
  <si>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</si>
  <si>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</si>
  <si>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</si>
  <si>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</si>
  <si>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</si>
  <si>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</si>
  <si>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</si>
  <si>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</si>
  <si>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</si>
  <si>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</si>
  <si>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</si>
  <si>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</si>
  <si>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</si>
  <si>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</si>
  <si>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</si>
  <si>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</si>
  <si>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</si>
  <si>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</si>
  <si>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</si>
  <si>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</si>
  <si>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</si>
  <si>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</si>
  <si>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</si>
  <si>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</si>
  <si>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</si>
  <si>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</si>
  <si>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</si>
  <si>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</si>
  <si>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</si>
  <si>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</si>
  <si>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</si>
  <si>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</si>
  <si>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</si>
  <si>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</si>
  <si>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</si>
  <si>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</si>
  <si>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</si>
  <si>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</si>
  <si>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</si>
  <si>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</si>
  <si>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</si>
  <si>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</si>
  <si>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</si>
  <si>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</si>
  <si>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</si>
  <si>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</si>
  <si>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</si>
  <si>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</si>
  <si>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</si>
  <si>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</si>
  <si>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</si>
  <si>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</si>
  <si>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</si>
  <si>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</si>
  <si>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</si>
  <si>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</si>
  <si>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</si>
  <si>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</si>
  <si>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</si>
  <si>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</si>
  <si>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</si>
  <si>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</si>
  <si>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</si>
  <si>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</si>
  <si>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</si>
  <si>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</si>
  <si>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</si>
  <si>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</si>
  <si>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</si>
  <si>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</si>
  <si>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</si>
  <si>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</si>
  <si>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</si>
  <si>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</si>
  <si>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</si>
  <si>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</si>
  <si>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</si>
  <si>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</si>
  <si>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</si>
  <si>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</si>
  <si>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</si>
  <si>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</si>
  <si>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</si>
  <si>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</si>
  <si>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</si>
  <si>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</si>
  <si>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</si>
  <si>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</si>
  <si>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</si>
  <si>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</si>
  <si>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</si>
  <si>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</si>
  <si>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</si>
  <si>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</si>
  <si>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</si>
  <si>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</si>
  <si>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</si>
  <si>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</si>
  <si>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</si>
  <si>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</si>
  <si>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</si>
  <si>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</si>
  <si>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</si>
  <si>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</si>
  <si>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</si>
  <si>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</si>
  <si>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</si>
  <si>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</si>
  <si>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</si>
  <si>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</si>
  <si>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</si>
  <si>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</si>
  <si>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</si>
  <si>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</si>
  <si>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</si>
  <si>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</si>
  <si>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</si>
  <si>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</si>
  <si>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</si>
  <si>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</si>
  <si>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</si>
  <si>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</si>
  <si>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</si>
  <si>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</si>
  <si>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</si>
  <si>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</si>
  <si>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</si>
  <si>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</si>
  <si>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</si>
  <si>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</si>
  <si>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</si>
  <si>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</si>
  <si>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</si>
  <si>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</si>
  <si>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</si>
  <si>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</si>
  <si>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</si>
  <si>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</si>
  <si>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</si>
  <si>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</si>
  <si>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</si>
  <si>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</si>
  <si>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</si>
  <si>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</si>
  <si>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</si>
  <si>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</si>
  <si>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</si>
  <si>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</si>
  <si>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</si>
  <si>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</si>
  <si>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</si>
  <si>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</si>
  <si>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</si>
  <si>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</si>
  <si>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</si>
  <si>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</si>
  <si>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</si>
  <si>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</si>
  <si>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</si>
  <si>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</si>
  <si>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</si>
  <si>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</si>
  <si>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</si>
  <si>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</si>
  <si>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</si>
  <si>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</si>
  <si>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</si>
  <si>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</si>
  <si>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</si>
  <si>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</si>
  <si>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</si>
  <si>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</si>
  <si>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</si>
  <si>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</si>
  <si>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</si>
  <si>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</si>
  <si>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</si>
  <si>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</si>
  <si>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</si>
  <si>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</si>
  <si>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</si>
  <si>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</si>
  <si>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</si>
  <si>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</si>
  <si>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</si>
  <si>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</si>
  <si>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</si>
  <si>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</si>
  <si>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</si>
  <si>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</si>
  <si>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</si>
  <si>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</si>
  <si>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</si>
  <si>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</si>
  <si>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</si>
  <si>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</si>
  <si>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</si>
  <si>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</si>
  <si>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</si>
  <si>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</si>
  <si>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</si>
  <si>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</si>
  <si>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</si>
  <si>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</si>
  <si>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</si>
  <si>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</si>
  <si>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</si>
  <si>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</si>
  <si>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</si>
  <si>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</si>
  <si>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</si>
  <si>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</si>
  <si>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</si>
  <si>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</si>
  <si>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</si>
  <si>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</si>
  <si>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</si>
  <si>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</si>
  <si>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</si>
  <si>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</si>
  <si>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</si>
  <si>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</si>
  <si>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</si>
  <si>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</si>
  <si>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</si>
  <si>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</si>
  <si>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</si>
  <si>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</si>
  <si>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</si>
  <si>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</si>
  <si>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</si>
  <si>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</si>
  <si>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</si>
  <si>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</si>
  <si>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</si>
  <si>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</si>
  <si>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</si>
  <si>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</si>
  <si>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</si>
  <si>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</si>
  <si>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</si>
  <si>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</si>
  <si>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</si>
  <si>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</si>
  <si>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</si>
  <si>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</si>
  <si>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</si>
  <si>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</si>
  <si>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</si>
  <si>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</si>
  <si>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</si>
  <si>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</si>
  <si>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</si>
  <si>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</si>
  <si>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</si>
  <si>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</si>
  <si>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</si>
  <si>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</si>
  <si>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</si>
  <si>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</si>
  <si>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</si>
  <si>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</si>
  <si>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</si>
  <si>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</si>
  <si>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</si>
  <si>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</si>
  <si>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</si>
  <si>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</si>
  <si>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</si>
  <si>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</si>
  <si>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</si>
  <si>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</si>
  <si>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</si>
  <si>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</si>
  <si>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</si>
  <si>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</si>
  <si>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</si>
  <si>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</si>
  <si>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</si>
  <si>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</si>
  <si>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</si>
  <si>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</si>
  <si>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</si>
  <si>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</si>
  <si>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</si>
  <si>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</si>
  <si>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</si>
  <si>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</si>
  <si>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</si>
  <si>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</si>
  <si>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</si>
  <si>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</si>
  <si>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</si>
  <si>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</si>
  <si>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</si>
  <si>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</si>
  <si>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</si>
  <si>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</si>
  <si>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</si>
  <si>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</si>
  <si>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</si>
  <si>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</si>
  <si>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</si>
  <si>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</si>
  <si>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</si>
  <si>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</si>
  <si>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</si>
  <si>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</si>
  <si>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</si>
  <si>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</si>
  <si>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</si>
  <si>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</si>
  <si>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</si>
  <si>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</si>
  <si>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</si>
  <si>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</si>
  <si>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</si>
  <si>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</si>
  <si>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</si>
  <si>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</si>
  <si>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</si>
  <si>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</si>
  <si>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</si>
  <si>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</si>
  <si>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</si>
  <si>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</si>
  <si>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</si>
  <si>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</si>
  <si>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</si>
  <si>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</si>
  <si>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</si>
  <si>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</si>
  <si>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</si>
  <si>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</si>
  <si>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</si>
  <si>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</si>
  <si>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</si>
  <si>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</si>
  <si>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</si>
  <si>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</si>
  <si>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</si>
  <si>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</si>
  <si>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</si>
  <si>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</si>
  <si>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</si>
  <si>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</si>
  <si>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</si>
  <si>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</si>
  <si>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</si>
  <si>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</si>
  <si>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</si>
  <si>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</si>
  <si>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</si>
  <si>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</si>
  <si>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</si>
  <si>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</si>
  <si>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</si>
  <si>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</si>
  <si>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</si>
  <si>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</si>
  <si>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</si>
  <si>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</si>
  <si>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</si>
  <si>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</si>
  <si>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</si>
  <si>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</si>
  <si>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</si>
  <si>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</si>
  <si>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</si>
  <si>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</si>
  <si>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</si>
  <si>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</si>
  <si>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</si>
  <si>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</si>
  <si>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</si>
  <si>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</si>
  <si>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</si>
  <si>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</si>
  <si>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</si>
  <si>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</si>
  <si>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</si>
  <si>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</si>
  <si>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</si>
  <si>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</si>
  <si>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</si>
  <si>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</si>
  <si>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</si>
  <si>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</si>
  <si>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</si>
  <si>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</si>
  <si>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</si>
  <si>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</si>
  <si>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</si>
  <si>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</si>
  <si>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</si>
  <si>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</si>
  <si>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</si>
  <si>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</si>
  <si>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</si>
  <si>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</si>
  <si>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</si>
  <si>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</si>
  <si>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</si>
  <si>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</si>
  <si>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</si>
  <si>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</si>
  <si>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</si>
  <si>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</si>
  <si>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</si>
  <si>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</si>
  <si>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</si>
  <si>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</si>
  <si>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</si>
  <si>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</si>
  <si>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</si>
  <si>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</si>
  <si>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</si>
  <si>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</si>
  <si>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</si>
  <si>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</si>
  <si>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</si>
  <si>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</si>
  <si>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</si>
  <si>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</si>
  <si>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</si>
  <si>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</si>
  <si>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</si>
  <si>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</si>
  <si>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</si>
  <si>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</si>
  <si>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</si>
  <si>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</si>
  <si>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</si>
  <si>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</si>
  <si>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</si>
  <si>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</si>
  <si>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</si>
  <si>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</si>
  <si>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</si>
  <si>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</si>
  <si>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</si>
  <si>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</si>
  <si>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</si>
  <si>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</si>
  <si>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</si>
  <si>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</si>
  <si>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</si>
  <si>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</si>
  <si>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</si>
  <si>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</si>
  <si>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</si>
  <si>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</si>
  <si>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</si>
  <si>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</si>
  <si>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</si>
  <si>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</si>
  <si>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</si>
  <si>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</si>
  <si>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</si>
  <si>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</si>
  <si>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</si>
  <si>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</si>
  <si>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</si>
  <si>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</si>
  <si>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</si>
  <si>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</si>
  <si>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</si>
  <si>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</si>
  <si>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</si>
  <si>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</si>
  <si>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</si>
  <si>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</si>
  <si>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</si>
  <si>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</si>
  <si>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</si>
  <si>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</si>
  <si>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</si>
  <si>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</si>
  <si>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</si>
  <si>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</si>
  <si>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</si>
  <si>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</si>
  <si>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</si>
  <si>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</si>
  <si>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</si>
  <si>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</si>
  <si>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</si>
  <si>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</si>
  <si>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</si>
  <si>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</si>
  <si>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</si>
  <si>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</si>
  <si>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</si>
  <si>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</si>
  <si>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</si>
  <si>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</si>
  <si>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</si>
  <si>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</si>
  <si>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</si>
  <si>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</si>
  <si>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</si>
  <si>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</si>
  <si>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</si>
  <si>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</si>
  <si>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</si>
  <si>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</si>
  <si>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</si>
  <si>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</si>
  <si>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</si>
  <si>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</si>
  <si>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</si>
  <si>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</si>
  <si>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</si>
  <si>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</si>
  <si>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</si>
  <si>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</si>
  <si>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</si>
  <si>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</si>
  <si>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</si>
  <si>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</si>
  <si>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</si>
  <si>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</si>
  <si>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</si>
  <si>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</si>
  <si>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</si>
  <si>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</si>
  <si>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</si>
  <si>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</si>
  <si>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</si>
  <si>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</si>
  <si>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</si>
  <si>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</si>
  <si>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</si>
  <si>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</si>
  <si>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</si>
  <si>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</si>
  <si>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</si>
  <si>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</si>
  <si>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</si>
  <si>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</si>
  <si>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</si>
  <si>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</si>
  <si>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</si>
  <si>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</si>
  <si>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</si>
  <si>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</si>
  <si>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</si>
  <si>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</si>
  <si>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</si>
  <si>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</si>
  <si>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</si>
  <si>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</si>
  <si>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</si>
  <si>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</si>
  <si>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</si>
  <si>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</si>
  <si>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</si>
  <si>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</si>
  <si>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</si>
  <si>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</si>
  <si>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</si>
  <si>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</si>
  <si>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</si>
  <si>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</si>
  <si>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</si>
  <si>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</si>
  <si>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</si>
  <si>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</si>
  <si>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</si>
  <si>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</si>
  <si>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</si>
  <si>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</si>
  <si>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</si>
  <si>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</si>
  <si>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</si>
  <si>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</si>
  <si>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</si>
  <si>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</si>
  <si>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</si>
  <si>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</si>
  <si>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</si>
  <si>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</si>
  <si>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</si>
  <si>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</si>
  <si>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</si>
  <si>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</si>
  <si>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</si>
  <si>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</si>
  <si>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</si>
  <si>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</si>
  <si>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</si>
  <si>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</si>
  <si>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</si>
  <si>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</si>
  <si>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</si>
  <si>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</si>
  <si>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</si>
  <si>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</si>
  <si>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</si>
  <si>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</si>
  <si>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</si>
  <si>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</si>
  <si>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</si>
  <si>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</si>
  <si>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</si>
  <si>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</si>
  <si>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</si>
  <si>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</si>
  <si>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</si>
  <si>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</si>
  <si>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</si>
  <si>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</si>
  <si>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</si>
  <si>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</si>
  <si>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</si>
  <si>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</si>
  <si>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</si>
  <si>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</si>
  <si>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</si>
  <si>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</si>
  <si>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</si>
  <si>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</si>
  <si>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</si>
  <si>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</si>
  <si>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</si>
  <si>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</si>
  <si>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</si>
  <si>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</si>
  <si>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</si>
  <si>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</si>
  <si>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</si>
  <si>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</si>
  <si>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</si>
  <si>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</si>
  <si>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</si>
  <si>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</si>
  <si>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</si>
  <si>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</si>
  <si>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</si>
  <si>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</si>
  <si>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</si>
  <si>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</si>
  <si>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</si>
  <si>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</si>
  <si>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</si>
  <si>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</si>
  <si>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</si>
  <si>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</si>
  <si>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</si>
  <si>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</si>
  <si>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</si>
  <si>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</si>
  <si>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</si>
  <si>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</si>
  <si>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</si>
  <si>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</si>
  <si>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</si>
  <si>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</si>
  <si>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</si>
  <si>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</si>
  <si>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</si>
  <si>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</si>
  <si>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</si>
  <si>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</si>
  <si>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</si>
  <si>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</si>
  <si>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</si>
  <si>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</si>
  <si>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</si>
  <si>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</si>
  <si>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</si>
  <si>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</si>
  <si>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</si>
  <si>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</si>
  <si>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</si>
  <si>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</si>
  <si>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</si>
  <si>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</si>
  <si>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</si>
  <si>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</si>
  <si>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</si>
  <si>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</si>
  <si>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</si>
  <si>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</si>
  <si>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</si>
  <si>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</si>
  <si>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</si>
  <si>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</si>
  <si>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</si>
  <si>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</si>
  <si>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</si>
  <si>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</si>
  <si>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</si>
  <si>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</si>
  <si>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</si>
  <si>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</si>
  <si>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</si>
  <si>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</si>
  <si>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</si>
  <si>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</si>
  <si>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</si>
  <si>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</si>
  <si>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</si>
  <si>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</si>
  <si>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</si>
  <si>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</si>
  <si>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</si>
  <si>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</si>
  <si>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</si>
  <si>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</si>
  <si>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</si>
  <si>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</si>
  <si>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</si>
  <si>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</si>
  <si>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</si>
  <si>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</si>
  <si>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</si>
  <si>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</si>
  <si>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</si>
  <si>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</si>
  <si>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</si>
  <si>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</si>
  <si>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</si>
  <si>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</si>
  <si>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</si>
  <si>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</si>
  <si>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</si>
  <si>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</si>
  <si>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</si>
  <si>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</si>
  <si>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</si>
  <si>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</si>
  <si>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</si>
  <si>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</si>
  <si>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</si>
  <si>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</si>
  <si>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</si>
  <si>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</si>
  <si>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</si>
  <si>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</si>
  <si>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</si>
  <si>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</si>
  <si>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</si>
  <si>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</si>
  <si>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</si>
  <si>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</si>
  <si>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</si>
  <si>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</si>
  <si>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</si>
  <si>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</si>
  <si>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</si>
  <si>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</si>
  <si>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</si>
  <si>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</si>
  <si>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</si>
  <si>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</si>
  <si>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</si>
  <si>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</si>
  <si>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</si>
  <si>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</si>
  <si>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</si>
  <si>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</si>
  <si>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</si>
  <si>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</si>
  <si>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</si>
  <si>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</si>
  <si>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</si>
  <si>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</si>
  <si>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</si>
  <si>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</si>
  <si>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</si>
  <si>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</si>
  <si>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</si>
  <si>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</si>
  <si>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</si>
  <si>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</si>
  <si>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</si>
  <si>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</si>
  <si>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</si>
  <si>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</si>
  <si>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</si>
  <si>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</si>
  <si>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</si>
  <si>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</si>
  <si>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</si>
  <si>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</si>
  <si>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</si>
  <si>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</si>
  <si>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</si>
  <si>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</si>
  <si>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</si>
  <si>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</si>
  <si>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</si>
  <si>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</si>
  <si>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</si>
  <si>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</si>
  <si>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</si>
  <si>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</si>
  <si>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</si>
  <si>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</si>
  <si>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</si>
  <si>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</si>
  <si>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</si>
  <si>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</si>
  <si>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</si>
  <si>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</si>
  <si>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</si>
  <si>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</si>
  <si>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</si>
  <si>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</si>
  <si>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</si>
  <si>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</si>
  <si>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</si>
  <si>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</si>
  <si>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</si>
  <si>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</si>
  <si>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</si>
  <si>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</si>
  <si>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</si>
  <si>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</si>
  <si>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</si>
  <si>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</si>
  <si>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</si>
  <si>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</si>
  <si>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</si>
  <si>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</si>
  <si>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</si>
  <si>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</si>
  <si>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</si>
  <si>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</si>
  <si>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</si>
  <si>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</si>
  <si>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</si>
  <si>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</si>
  <si>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</si>
  <si>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</si>
  <si>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</si>
  <si>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</si>
  <si>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</si>
  <si>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</si>
  <si>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</si>
  <si>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</si>
  <si>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</si>
  <si>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</si>
  <si>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</si>
  <si>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</si>
  <si>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</si>
  <si>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</si>
  <si>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</si>
  <si>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</si>
  <si>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</si>
  <si>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</si>
  <si>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</si>
  <si>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</si>
  <si>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</si>
  <si>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</si>
  <si>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</si>
  <si>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</si>
  <si>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</si>
  <si>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</si>
  <si>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</si>
  <si>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</si>
  <si>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</si>
  <si>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</si>
  <si>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</si>
  <si>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</si>
  <si>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</si>
  <si>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</si>
  <si>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</si>
  <si>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</si>
  <si>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</si>
  <si>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</si>
  <si>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</si>
  <si>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</si>
  <si>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</si>
  <si>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</si>
  <si>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</si>
  <si>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</si>
  <si>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</si>
  <si>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</si>
  <si>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</si>
  <si>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</si>
  <si>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</si>
  <si>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</si>
  <si>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</si>
  <si>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</si>
  <si>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</si>
  <si>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</si>
  <si>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</si>
  <si>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</si>
  <si>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</si>
  <si>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</si>
  <si>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</si>
  <si>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</si>
  <si>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</si>
  <si>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</si>
  <si>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</si>
  <si>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</si>
  <si>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</si>
  <si>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</si>
  <si>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</si>
  <si>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</si>
  <si>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</si>
  <si>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</si>
  <si>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</si>
  <si>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</si>
  <si>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</si>
  <si>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</si>
  <si>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</si>
  <si>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</si>
  <si>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</si>
  <si>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</si>
  <si>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</si>
  <si>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</si>
  <si>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</si>
  <si>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</si>
  <si>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</si>
  <si>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</si>
  <si>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</si>
  <si>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</si>
  <si>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</si>
  <si>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</si>
  <si>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</si>
  <si>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</si>
  <si>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</si>
  <si>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</si>
  <si>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</si>
  <si>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</si>
  <si>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</si>
  <si>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</si>
  <si>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</si>
  <si>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</si>
  <si>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</si>
  <si>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</si>
  <si>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</si>
  <si>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</si>
  <si>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</si>
  <si>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</si>
  <si>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</si>
  <si>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</si>
  <si>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</si>
  <si>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</si>
  <si>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</si>
  <si>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</si>
  <si>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</si>
  <si>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</si>
  <si>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</si>
  <si>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</si>
  <si>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</si>
  <si>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</si>
  <si>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</si>
  <si>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</si>
  <si>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</si>
  <si>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</si>
  <si>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</si>
  <si>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</si>
  <si>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</si>
  <si>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</si>
  <si>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</si>
  <si>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</si>
  <si>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</si>
  <si>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</si>
  <si>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</si>
  <si>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</si>
  <si>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</si>
  <si>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</si>
  <si>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</si>
  <si>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</si>
  <si>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</si>
  <si>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</si>
  <si>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</si>
  <si>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</si>
  <si>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</si>
  <si>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</si>
  <si>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</si>
  <si>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</si>
  <si>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</si>
  <si>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</si>
  <si>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</si>
  <si>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</si>
  <si>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</si>
  <si>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</si>
  <si>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</si>
  <si>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</si>
  <si>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</si>
  <si>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</si>
  <si>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</si>
  <si>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</si>
  <si>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</si>
  <si>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</si>
  <si>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</si>
  <si>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</si>
  <si>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</si>
  <si>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</si>
  <si>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</si>
  <si>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</si>
  <si>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</si>
  <si>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</si>
  <si>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</si>
  <si>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</si>
  <si>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</si>
  <si>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</si>
  <si>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</si>
  <si>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</si>
  <si>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</si>
  <si>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</si>
  <si>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</si>
  <si>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</si>
  <si>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</si>
  <si>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</si>
  <si>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</si>
  <si>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</si>
  <si>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</si>
  <si>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</si>
  <si>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</si>
  <si>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</si>
  <si>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</si>
  <si>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</si>
  <si>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</si>
  <si>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</si>
  <si>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</si>
  <si>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</si>
  <si>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</si>
  <si>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</si>
  <si>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</si>
  <si>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</si>
  <si>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</si>
  <si>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</si>
  <si>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</si>
  <si>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</si>
  <si>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</si>
  <si>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</si>
  <si>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</si>
  <si>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</si>
  <si>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</si>
  <si>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</si>
  <si>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</si>
  <si>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</si>
  <si>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</si>
  <si>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</si>
  <si>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</si>
  <si>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</si>
  <si>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</si>
  <si>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</si>
  <si>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</si>
  <si>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</si>
  <si>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</si>
  <si>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</si>
  <si>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</si>
  <si>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</si>
  <si>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</si>
  <si>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</si>
  <si>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</si>
  <si>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</si>
  <si>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</si>
  <si>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</si>
  <si>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</si>
  <si>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</si>
  <si>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</si>
  <si>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</si>
  <si>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</si>
  <si>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</si>
  <si>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</si>
  <si>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</si>
  <si>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</si>
  <si>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</si>
  <si>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</si>
  <si>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</si>
  <si>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</si>
  <si>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</si>
  <si>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</si>
  <si>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</si>
  <si>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</si>
  <si>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</si>
  <si>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</si>
  <si>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</si>
  <si>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</si>
  <si>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</si>
  <si>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</si>
  <si>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</si>
  <si>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</si>
  <si>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</si>
  <si>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</si>
  <si>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</si>
  <si>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</si>
  <si>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</si>
  <si>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</si>
  <si>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</si>
  <si>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</si>
  <si>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</si>
  <si>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</si>
  <si>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</si>
  <si>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</si>
  <si>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</si>
  <si>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</si>
  <si>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</si>
  <si>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</si>
  <si>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</si>
  <si>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</si>
  <si>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</si>
  <si>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</si>
  <si>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</si>
  <si>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</si>
  <si>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</si>
  <si>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</si>
  <si>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</si>
  <si>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</si>
  <si>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</si>
  <si>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</si>
  <si>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</si>
  <si>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</si>
  <si>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</si>
  <si>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</si>
  <si>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</si>
  <si>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</si>
  <si>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</si>
  <si>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</si>
  <si>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</si>
  <si>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</si>
  <si>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</si>
  <si>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</si>
  <si>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</si>
  <si>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</si>
  <si>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</si>
  <si>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</si>
  <si>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</si>
  <si>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</si>
  <si>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</si>
  <si>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</si>
  <si>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</si>
  <si>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</si>
  <si>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</si>
  <si>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</si>
  <si>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</si>
  <si>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</si>
  <si>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</si>
  <si>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</si>
  <si>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</si>
  <si>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</si>
  <si>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</si>
  <si>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</si>
  <si>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</si>
  <si>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</si>
  <si>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</si>
  <si>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</si>
  <si>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</si>
  <si>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</si>
  <si>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</si>
  <si>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</si>
  <si>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</si>
  <si>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</si>
  <si>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</si>
  <si>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</si>
  <si>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</si>
  <si>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</si>
  <si>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</si>
  <si>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</si>
  <si>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</si>
  <si>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</si>
  <si>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</si>
  <si>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</si>
  <si>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</si>
  <si>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</si>
  <si>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</si>
  <si>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</si>
  <si>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</si>
  <si>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</si>
  <si>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</si>
  <si>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</si>
  <si>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</si>
  <si>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</si>
  <si>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</si>
  <si>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</si>
  <si>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</si>
  <si>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</si>
  <si>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</si>
  <si>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</si>
  <si>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</si>
  <si>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</si>
  <si>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</si>
  <si>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</si>
  <si>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</si>
  <si>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</si>
  <si>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</si>
  <si>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</si>
  <si>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</si>
  <si>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</si>
  <si>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</si>
  <si>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</si>
  <si>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</si>
  <si>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</si>
  <si>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</si>
  <si>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</si>
  <si>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</si>
  <si>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</si>
  <si>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</si>
  <si>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</si>
  <si>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</si>
  <si>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</si>
  <si>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</si>
  <si>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</si>
  <si>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</si>
  <si>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</si>
  <si>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</si>
  <si>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</si>
  <si>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</si>
  <si>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</si>
  <si>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</si>
  <si>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</si>
  <si>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</si>
  <si>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</si>
  <si>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</si>
  <si>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</si>
  <si>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</si>
  <si>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</si>
  <si>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</si>
  <si>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</si>
  <si>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</si>
  <si>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</si>
  <si>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</si>
  <si>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</si>
  <si>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</si>
  <si>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</si>
  <si>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</si>
  <si>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</si>
  <si>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</si>
  <si>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</si>
  <si>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</si>
  <si>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</si>
  <si>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</si>
  <si>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</si>
  <si>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</si>
  <si>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</si>
  <si>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</si>
  <si>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</si>
  <si>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</si>
  <si>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</si>
  <si>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</si>
  <si>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</si>
  <si>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</si>
  <si>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</si>
  <si>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</si>
  <si>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</si>
  <si>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</si>
  <si>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</si>
  <si>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</si>
  <si>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</si>
  <si>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</si>
  <si>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</si>
  <si>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</si>
  <si>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</si>
  <si>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</si>
  <si>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</si>
  <si>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</si>
  <si>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</si>
  <si>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</si>
  <si>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</si>
  <si>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</si>
  <si>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</si>
  <si>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</si>
  <si>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</si>
  <si>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</si>
  <si>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</si>
  <si>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</si>
  <si>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</si>
  <si>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</si>
  <si>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</si>
  <si>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</si>
  <si>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</si>
  <si>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</si>
  <si>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</si>
  <si>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</si>
  <si>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</si>
  <si>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</si>
  <si>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</si>
  <si>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</si>
  <si>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</si>
  <si>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</si>
  <si>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</si>
  <si>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</si>
  <si>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</si>
  <si>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</si>
  <si>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</si>
  <si>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</si>
  <si>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</si>
  <si>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</si>
  <si>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</si>
  <si>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</si>
  <si>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</si>
  <si>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</si>
  <si>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</si>
  <si>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</si>
  <si>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</si>
  <si>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</si>
  <si>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</si>
  <si>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</si>
  <si>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</si>
  <si>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</si>
  <si>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</si>
  <si>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</si>
  <si>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</si>
  <si>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</si>
  <si>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</si>
  <si>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</si>
  <si>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</si>
  <si>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</si>
  <si>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</si>
  <si>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</si>
  <si>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</si>
  <si>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</si>
  <si>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</si>
  <si>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</si>
  <si>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</si>
  <si>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</si>
  <si>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</si>
  <si>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</si>
  <si>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</si>
  <si>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</si>
  <si>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</si>
  <si>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</si>
  <si>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</si>
  <si>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</si>
  <si>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</si>
  <si>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</si>
  <si>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</si>
  <si>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</si>
  <si>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</si>
  <si>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</si>
  <si>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</si>
  <si>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</si>
  <si>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</si>
  <si>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</si>
  <si>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</si>
  <si>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</si>
  <si>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</si>
  <si>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</si>
  <si>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</si>
  <si>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</si>
  <si>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</si>
  <si>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</si>
  <si>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</si>
  <si>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</si>
  <si>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</si>
  <si>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</si>
  <si>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</si>
  <si>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</si>
  <si>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</si>
  <si>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</si>
  <si>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</si>
  <si>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</si>
  <si>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</si>
  <si>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</si>
  <si>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</si>
  <si>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</si>
  <si>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</si>
  <si>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</si>
  <si>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</si>
  <si>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</si>
  <si>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</si>
  <si>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</si>
  <si>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</si>
  <si>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</si>
  <si>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</si>
  <si>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</si>
  <si>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</si>
  <si>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</si>
  <si>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</si>
  <si>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</si>
  <si>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</si>
  <si>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</si>
  <si>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</si>
  <si>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</si>
  <si>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</si>
  <si>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</si>
  <si>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</si>
  <si>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</si>
  <si>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</si>
  <si>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</si>
  <si>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</si>
  <si>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</si>
  <si>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</si>
  <si>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</si>
  <si>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</si>
  <si>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</si>
  <si>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</si>
  <si>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</si>
  <si>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</si>
  <si>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</si>
  <si>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</si>
  <si>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</si>
  <si>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</si>
  <si>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</si>
  <si>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</si>
  <si>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</si>
  <si>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</si>
  <si>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</si>
  <si>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</si>
  <si>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</si>
  <si>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</si>
  <si>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</si>
  <si>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</si>
  <si>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</si>
  <si>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</si>
  <si>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</si>
  <si>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</si>
  <si>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</si>
  <si>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</si>
  <si>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</si>
  <si>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</si>
  <si>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</si>
  <si>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</si>
  <si>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</si>
  <si>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</si>
  <si>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</si>
  <si>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</si>
  <si>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</si>
  <si>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</si>
  <si>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</si>
  <si>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</si>
  <si>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</si>
  <si>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</si>
  <si>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</si>
  <si>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</si>
  <si>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</si>
  <si>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</si>
  <si>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</si>
  <si>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</si>
  <si>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</si>
  <si>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</si>
  <si>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</si>
  <si>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</si>
  <si>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</si>
  <si>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</si>
  <si>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</si>
  <si>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</si>
  <si>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</si>
  <si>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</si>
  <si>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</si>
  <si>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</si>
  <si>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</si>
  <si>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</si>
  <si>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</si>
  <si>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</si>
  <si>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</si>
  <si>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</si>
  <si>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</si>
  <si>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</si>
  <si>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</si>
  <si>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</si>
  <si>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</si>
  <si>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</si>
  <si>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</si>
  <si>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</si>
  <si>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</si>
  <si>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</si>
  <si>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</si>
  <si>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</si>
  <si>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</si>
  <si>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</si>
  <si>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</si>
  <si>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</si>
  <si>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</si>
  <si>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</si>
  <si>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</si>
  <si>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</si>
  <si>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</si>
  <si>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</si>
  <si>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</si>
  <si>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</si>
  <si>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</si>
  <si>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</si>
  <si>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</si>
  <si>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</si>
  <si>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</si>
  <si>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</si>
  <si>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</si>
  <si>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</si>
  <si>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</si>
  <si>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</si>
  <si>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</si>
  <si>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</si>
  <si>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</si>
  <si>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</si>
  <si>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</si>
  <si>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</si>
  <si>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</si>
  <si>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</si>
  <si>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</si>
  <si>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</si>
  <si>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</si>
  <si>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</si>
  <si>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</si>
  <si>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</si>
  <si>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</si>
  <si>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</si>
  <si>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</si>
  <si>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</si>
  <si>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</si>
  <si>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</si>
  <si>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</si>
  <si>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</si>
  <si>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</si>
  <si>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</si>
  <si>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</si>
  <si>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</si>
  <si>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</si>
  <si>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</si>
  <si>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</si>
  <si>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</si>
  <si>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</si>
  <si>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</si>
  <si>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</si>
  <si>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</si>
  <si>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</si>
  <si>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</si>
  <si>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</si>
  <si>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</si>
  <si>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</si>
  <si>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</si>
  <si>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</si>
  <si>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</si>
  <si>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</si>
  <si>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</si>
  <si>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</si>
  <si>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</si>
  <si>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</si>
  <si>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</si>
  <si>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</si>
  <si>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</si>
  <si>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</si>
  <si>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</si>
  <si>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</si>
  <si>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</si>
  <si>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</si>
  <si>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</si>
  <si>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</si>
  <si>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</si>
  <si>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</si>
  <si>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</si>
  <si>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</si>
  <si>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</si>
  <si>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</si>
  <si>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</si>
  <si>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</si>
  <si>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</si>
  <si>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</si>
  <si>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</si>
  <si>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</si>
  <si>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</si>
  <si>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</si>
  <si>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</si>
  <si>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</si>
  <si>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</si>
  <si>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</si>
  <si>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</si>
  <si>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</si>
  <si>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</si>
  <si>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</si>
  <si>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</si>
  <si>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</si>
  <si>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</si>
  <si>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</si>
  <si>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</si>
  <si>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</si>
  <si>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</si>
  <si>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</si>
  <si>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</si>
  <si>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</si>
  <si>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</si>
  <si>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</si>
  <si>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</si>
  <si>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</si>
  <si>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</si>
  <si>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</si>
  <si>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</si>
  <si>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</si>
  <si>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</si>
  <si>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</si>
  <si>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</si>
  <si>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</si>
  <si>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</si>
  <si>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</si>
  <si>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</si>
  <si>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</si>
  <si>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</si>
  <si>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</si>
  <si>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</si>
  <si>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</si>
  <si>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</si>
  <si>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</si>
  <si>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</si>
  <si>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</si>
  <si>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</si>
  <si>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</si>
  <si>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</si>
  <si>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</si>
  <si>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</si>
  <si>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</si>
  <si>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</si>
  <si>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</si>
  <si>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</si>
  <si>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</si>
  <si>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</si>
  <si>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</si>
  <si>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</si>
  <si>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</si>
  <si>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</si>
  <si>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</si>
  <si>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</si>
  <si>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</si>
  <si>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</si>
  <si>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</si>
  <si>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</si>
  <si>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</si>
  <si>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</si>
  <si>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</si>
  <si>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</si>
  <si>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</si>
  <si>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</si>
  <si>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</si>
  <si>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</si>
  <si>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</si>
  <si>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</si>
  <si>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</si>
  <si>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</si>
  <si>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</si>
  <si>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</si>
  <si>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</si>
  <si>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</si>
  <si>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</si>
  <si>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</si>
  <si>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</si>
  <si>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</si>
  <si>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</si>
  <si>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</si>
  <si>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</si>
  <si>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</si>
  <si>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</si>
  <si>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</si>
  <si>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</si>
  <si>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</si>
  <si>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</si>
  <si>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</si>
  <si>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</si>
  <si>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</si>
  <si>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</si>
  <si>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</si>
  <si>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</si>
  <si>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</si>
  <si>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</si>
  <si>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</si>
  <si>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</si>
  <si>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</si>
  <si>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</si>
  <si>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</si>
  <si>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</si>
  <si>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</si>
  <si>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</si>
  <si>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</si>
  <si>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</si>
  <si>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</si>
  <si>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</si>
  <si>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</si>
  <si>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</si>
  <si>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</si>
  <si>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</si>
  <si>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</si>
  <si>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</si>
  <si>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</si>
  <si>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</si>
  <si>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</si>
  <si>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</si>
  <si>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</si>
  <si>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</si>
  <si>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</si>
  <si>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</si>
  <si>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</si>
  <si>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</si>
  <si>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</si>
  <si>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</si>
  <si>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</si>
  <si>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</si>
  <si>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</si>
  <si>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</si>
  <si>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</si>
  <si>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</si>
  <si>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</si>
  <si>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</si>
  <si>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</si>
  <si>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</si>
  <si>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</si>
  <si>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</si>
  <si>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</si>
  <si>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</si>
  <si>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</si>
  <si>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</si>
  <si>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</si>
  <si>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</si>
  <si>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</si>
  <si>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</si>
  <si>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</si>
  <si>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</si>
  <si>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</si>
  <si>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</si>
  <si>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</si>
  <si>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</si>
  <si>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</si>
  <si>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</si>
  <si>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</si>
  <si>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</si>
  <si>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</si>
  <si>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</si>
  <si>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</si>
  <si>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</si>
  <si>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</si>
  <si>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</si>
  <si>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</si>
  <si>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</si>
  <si>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</si>
  <si>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</si>
  <si>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</si>
  <si>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</si>
  <si>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</si>
  <si>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</si>
  <si>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</si>
  <si>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</si>
  <si>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</si>
  <si>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</si>
  <si>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</si>
  <si>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</si>
  <si>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</si>
  <si>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</si>
  <si>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</si>
  <si>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</si>
  <si>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</si>
  <si>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</si>
  <si>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</si>
  <si>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</si>
  <si>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</si>
  <si>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</si>
  <si>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</si>
  <si>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</si>
  <si>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</si>
  <si>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</si>
  <si>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</si>
  <si>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</si>
  <si>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</si>
  <si>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</si>
  <si>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</si>
  <si>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</si>
  <si>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</si>
  <si>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</si>
  <si>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</si>
  <si>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</si>
  <si>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</si>
  <si>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</si>
  <si>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</si>
  <si>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</si>
  <si>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</si>
  <si>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</si>
  <si>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</si>
  <si>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</si>
  <si>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</si>
  <si>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</si>
  <si>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</si>
  <si>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</si>
  <si>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</si>
  <si>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</si>
  <si>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</si>
  <si>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</si>
  <si>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</si>
  <si>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</si>
  <si>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</si>
  <si>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</si>
  <si>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</si>
  <si>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</si>
  <si>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</si>
  <si>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</si>
  <si>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</si>
  <si>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</si>
  <si>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</si>
  <si>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</si>
  <si>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</si>
  <si>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</si>
  <si>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</si>
  <si>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</si>
  <si>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</si>
  <si>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</si>
  <si>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</si>
  <si>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</si>
  <si>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</si>
  <si>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</si>
  <si>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</si>
  <si>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</si>
  <si>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</si>
  <si>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</si>
  <si>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</si>
  <si>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</si>
  <si>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</si>
  <si>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</si>
  <si>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</si>
  <si>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</si>
  <si>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</si>
  <si>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</si>
  <si>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</si>
  <si>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</si>
  <si>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</si>
  <si>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</si>
  <si>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</si>
  <si>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</si>
  <si>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</si>
  <si>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</si>
  <si>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</si>
  <si>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</si>
  <si>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</si>
  <si>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</si>
  <si>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</si>
  <si>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</si>
  <si>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</si>
  <si>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</si>
  <si>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</si>
  <si>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</si>
  <si>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</si>
  <si>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</si>
  <si>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</si>
  <si>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</si>
  <si>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</si>
  <si>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</si>
  <si>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</si>
  <si>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</si>
  <si>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</si>
  <si>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</si>
  <si>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</si>
  <si>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</si>
  <si>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</si>
  <si>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</si>
  <si>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</si>
  <si>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</si>
  <si>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</si>
  <si>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</si>
  <si>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</si>
  <si>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</si>
  <si>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</si>
  <si>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</si>
  <si>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</si>
  <si>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</si>
  <si>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</si>
  <si>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</si>
  <si>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</si>
  <si>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</si>
  <si>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</si>
  <si>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</si>
  <si>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</si>
  <si>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</si>
  <si>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</si>
  <si>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</si>
  <si>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</si>
  <si>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</si>
  <si>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</si>
  <si>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</si>
  <si>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</si>
  <si>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</si>
  <si>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</si>
  <si>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</si>
  <si>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</si>
  <si>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</si>
  <si>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</si>
  <si>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</si>
  <si>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</si>
  <si>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</si>
  <si>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</si>
  <si>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</si>
  <si>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</si>
  <si>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</si>
  <si>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</si>
  <si>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</si>
  <si>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</si>
  <si>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</si>
  <si>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</si>
  <si>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</si>
  <si>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</si>
  <si>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</si>
  <si>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</si>
  <si>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</si>
  <si>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</si>
  <si>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</si>
  <si>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</si>
  <si>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</si>
  <si>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</si>
  <si>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</si>
  <si>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</si>
  <si>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</si>
  <si>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</si>
  <si>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</si>
  <si>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</si>
  <si>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</si>
  <si>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</si>
  <si>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</si>
  <si>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</si>
  <si>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</si>
  <si>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</si>
  <si>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</si>
  <si>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</si>
  <si>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</si>
  <si>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</si>
  <si>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</si>
  <si>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</si>
  <si>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</si>
  <si>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</si>
  <si>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</si>
  <si>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</si>
  <si>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</si>
  <si>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</si>
  <si>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</si>
  <si>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</si>
  <si>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</si>
  <si>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</si>
  <si>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</si>
  <si>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</si>
  <si>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</si>
  <si>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</si>
  <si>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</si>
  <si>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</si>
  <si>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</si>
  <si>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</si>
  <si>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</si>
  <si>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</si>
  <si>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</si>
  <si>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</si>
  <si>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</si>
  <si>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</si>
  <si>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</si>
  <si>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</si>
  <si>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</si>
  <si>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</si>
  <si>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</si>
  <si>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</si>
  <si>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</si>
  <si>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</si>
  <si>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</si>
  <si>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</si>
  <si>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</si>
  <si>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</si>
  <si>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</si>
  <si>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</si>
  <si>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</si>
  <si>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</si>
  <si>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</si>
  <si>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</si>
  <si>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</si>
  <si>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</si>
  <si>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</si>
  <si>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</si>
  <si>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</si>
  <si>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</si>
  <si>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</si>
  <si>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</si>
  <si>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</si>
  <si>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</si>
  <si>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</si>
  <si>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</si>
  <si>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</si>
  <si>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</si>
  <si>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</si>
  <si>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</si>
  <si>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</si>
  <si>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</si>
  <si>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</si>
  <si>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</si>
  <si>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</si>
  <si>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</si>
  <si>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</si>
  <si>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</si>
  <si>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</si>
  <si>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</si>
  <si>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</si>
  <si>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</si>
  <si>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</si>
  <si>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</si>
  <si>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</si>
  <si>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</si>
  <si>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</si>
  <si>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</si>
  <si>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</si>
  <si>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</si>
  <si>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</si>
  <si>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</si>
  <si>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</si>
  <si>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</si>
  <si>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</si>
  <si>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</si>
  <si>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</si>
  <si>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</si>
  <si>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</si>
  <si>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</si>
  <si>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</si>
  <si>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</si>
  <si>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</si>
  <si>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</si>
  <si>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</si>
  <si>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</si>
  <si>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</si>
  <si>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</si>
  <si>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</si>
  <si>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</si>
  <si>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</si>
  <si>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</si>
  <si>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</si>
  <si>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</si>
  <si>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</si>
  <si>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</si>
  <si>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</si>
  <si>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</si>
  <si>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</si>
  <si>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</si>
  <si>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</si>
  <si>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</si>
  <si>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</si>
  <si>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</si>
  <si>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</si>
  <si>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</si>
  <si>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</si>
  <si>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</si>
  <si>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</si>
  <si>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</si>
  <si>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</si>
  <si>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</si>
  <si>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</si>
  <si>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</si>
  <si>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</si>
  <si>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</si>
  <si>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</si>
  <si>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</si>
  <si>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</si>
  <si>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</si>
  <si>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</si>
  <si>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</si>
  <si>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</si>
  <si>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</si>
  <si>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</si>
  <si>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</si>
  <si>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</si>
  <si>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</si>
  <si>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</si>
  <si>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</si>
  <si>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</si>
  <si>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</si>
  <si>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</si>
  <si>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</si>
  <si>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</si>
  <si>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</si>
  <si>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</si>
  <si>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</si>
  <si>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</si>
  <si>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</si>
  <si>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</si>
  <si>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</si>
  <si>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</si>
  <si>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</si>
  <si>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</si>
  <si>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</si>
  <si>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</si>
  <si>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</si>
  <si>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</si>
  <si>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</si>
  <si>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</si>
  <si>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</si>
  <si>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</si>
  <si>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</si>
  <si>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</si>
  <si>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</si>
  <si>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</si>
  <si>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</si>
  <si>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</si>
  <si>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</si>
  <si>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</si>
  <si>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</si>
  <si>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</si>
  <si>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</si>
  <si>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</si>
  <si>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</si>
  <si>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</si>
  <si>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</si>
  <si>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</si>
  <si>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</si>
  <si>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</si>
  <si>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</si>
  <si>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</si>
  <si>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</si>
  <si>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</si>
  <si>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</si>
  <si>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</si>
  <si>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</si>
  <si>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</si>
  <si>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</si>
  <si>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</si>
  <si>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</si>
  <si>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</si>
  <si>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</si>
  <si>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</si>
  <si>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</si>
  <si>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</si>
  <si>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</si>
  <si>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</si>
  <si>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</si>
  <si>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</si>
  <si>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</si>
  <si>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</si>
  <si>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</si>
  <si>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</si>
  <si>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</si>
  <si>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</si>
  <si>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</si>
  <si>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</si>
  <si>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</si>
  <si>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</si>
  <si>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</si>
  <si>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</si>
  <si>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</si>
  <si>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</si>
  <si>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</si>
  <si>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</si>
  <si>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</si>
  <si>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</si>
  <si>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</si>
  <si>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</si>
  <si>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</si>
  <si>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</si>
  <si>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</si>
  <si>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</si>
  <si>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</si>
  <si>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</si>
  <si>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</si>
  <si>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</si>
  <si>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</si>
  <si>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</si>
  <si>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</si>
  <si>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</si>
  <si>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</si>
  <si>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</si>
  <si>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</si>
  <si>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</si>
  <si>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</si>
  <si>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</si>
  <si>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</si>
  <si>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</si>
  <si>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</si>
  <si>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</si>
  <si>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</si>
  <si>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</si>
  <si>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</si>
  <si>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</si>
  <si>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</si>
  <si>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</si>
  <si>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</si>
  <si>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</si>
  <si>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</si>
  <si>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</si>
  <si>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</si>
  <si>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</si>
  <si>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</si>
  <si>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</si>
  <si>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</si>
  <si>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</si>
  <si>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</si>
  <si>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</si>
  <si>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</si>
  <si>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</si>
  <si>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</si>
  <si>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</si>
  <si>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</si>
  <si>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</si>
  <si>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</si>
  <si>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</si>
  <si>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</si>
  <si>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</si>
  <si>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</si>
  <si>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</si>
  <si>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</si>
  <si>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</si>
  <si>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</si>
  <si>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</si>
  <si>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</si>
  <si>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</si>
  <si>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</si>
  <si>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</si>
  <si>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</si>
  <si>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</si>
  <si>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</si>
  <si>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</si>
  <si>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</si>
  <si>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</si>
  <si>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</si>
  <si>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</si>
  <si>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</si>
  <si>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</si>
  <si>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</si>
  <si>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</si>
  <si>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</si>
  <si>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</si>
  <si>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</si>
  <si>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</si>
  <si>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</si>
  <si>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</si>
  <si>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</si>
  <si>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</si>
  <si>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</si>
  <si>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</si>
  <si>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</si>
  <si>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</si>
  <si>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</si>
  <si>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</si>
  <si>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</si>
  <si>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</si>
  <si>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</si>
  <si>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</si>
  <si>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</si>
  <si>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</si>
  <si>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</si>
  <si>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</si>
  <si>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</si>
  <si>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</si>
  <si>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</si>
  <si>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</si>
  <si>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</si>
  <si>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</si>
  <si>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</si>
  <si>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</si>
  <si>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</si>
  <si>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</si>
  <si>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</si>
  <si>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</si>
  <si>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</si>
  <si>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</si>
  <si>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</si>
  <si>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</si>
  <si>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</si>
  <si>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</si>
  <si>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</si>
  <si>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</si>
  <si>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</si>
  <si>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</si>
  <si>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</si>
  <si>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</si>
  <si>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</si>
  <si>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</si>
  <si>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</si>
  <si>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</si>
  <si>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</si>
  <si>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</si>
  <si>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</si>
  <si>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</si>
  <si>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</si>
  <si>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</si>
  <si>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</si>
  <si>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</si>
  <si>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</si>
  <si>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</si>
  <si>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PREČKO</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</si>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</sst>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2597649.38</v>
      </c>
      <c r="D2" s="7">
        <f>'PR-RAS'!E6</f>
        <v>3627152.9</v>
      </c>
      <c r="E2" s="7">
        <v>0</v>
      </c>
      <c r="F2" s="7">
        <v>0</v>
      </c>
      <c r="G2" s="8">
        <f t="shared" ref="G2:G274" si="0">(B2/1000)*(C2*1+D2*2)</f>
        <v>9851.955179999999</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1963205.5499999998</v>
      </c>
      <c r="D45" s="2">
        <f>'PR-RAS'!E49</f>
        <v>2230091.25</v>
      </c>
      <c r="E45" s="2">
        <v>0</v>
      </c>
      <c r="F45" s="2">
        <v>0</v>
      </c>
      <c r="G45" s="3">
        <f t="shared" si="0"/>
        <v>282629.07419999997</v>
      </c>
      <c r="H45" s="3">
        <f t="shared" si="1"/>
        <v>0.70000000018626451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1960723.5799999998</v>
      </c>
      <c r="D64" s="2">
        <f>'PR-RAS'!E68</f>
        <v>2226429.92</v>
      </c>
      <c r="E64" s="2">
        <v>0</v>
      </c>
      <c r="F64" s="2">
        <v>0</v>
      </c>
      <c r="G64" s="3">
        <f t="shared" si="0"/>
        <v>404055.75546000001</v>
      </c>
      <c r="H64" s="3">
        <f t="shared" si="1"/>
        <v>0.50000000023283064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1923153.4</v>
      </c>
      <c r="D65" s="2">
        <f>'PR-RAS'!E69</f>
        <v>2225464.92</v>
      </c>
      <c r="E65" s="2">
        <v>0</v>
      </c>
      <c r="F65" s="2">
        <v>0</v>
      </c>
      <c r="G65" s="3">
        <f t="shared" si="0"/>
        <v>407941.32736</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37570.18</v>
      </c>
      <c r="D66" s="2">
        <f>'PR-RAS'!E70</f>
        <v>965</v>
      </c>
      <c r="E66" s="2">
        <v>0</v>
      </c>
      <c r="F66" s="2">
        <v>0</v>
      </c>
      <c r="G66" s="3">
        <f t="shared" si="0"/>
        <v>2567.5117</v>
      </c>
      <c r="H66" s="3">
        <f t="shared" si="1"/>
        <v>0.18000000000029104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2173.9699999999998</v>
      </c>
      <c r="D70" s="2">
        <f>'PR-RAS'!E74</f>
        <v>0</v>
      </c>
      <c r="E70" s="2">
        <v>0</v>
      </c>
      <c r="F70" s="2">
        <v>0</v>
      </c>
      <c r="G70" s="3">
        <f t="shared" si="0"/>
        <v>150.00393</v>
      </c>
      <c r="H70" s="3">
        <f t="shared" si="1"/>
        <v>3.0000000000200089E-2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2173.9699999999998</v>
      </c>
      <c r="D71" s="2">
        <f>'PR-RAS'!E75</f>
        <v>0</v>
      </c>
      <c r="E71" s="2">
        <v>0</v>
      </c>
      <c r="F71" s="2">
        <v>0</v>
      </c>
      <c r="G71" s="3">
        <f t="shared" si="0"/>
        <v>152.17789999999999</v>
      </c>
      <c r="H71" s="3">
        <f t="shared" si="1"/>
        <v>3.0000000000200089E-2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308</v>
      </c>
      <c r="D73" s="2">
        <f>'PR-RAS'!E77</f>
        <v>3661.33</v>
      </c>
      <c r="E73" s="2">
        <v>0</v>
      </c>
      <c r="F73" s="2">
        <v>0</v>
      </c>
      <c r="G73" s="3">
        <f t="shared" si="0"/>
        <v>549.40751999999998</v>
      </c>
      <c r="H73" s="3">
        <f t="shared" si="1"/>
        <v>0.32999999999992724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308</v>
      </c>
      <c r="D74" s="2">
        <f>'PR-RAS'!E78</f>
        <v>240</v>
      </c>
      <c r="E74" s="2">
        <v>0</v>
      </c>
      <c r="F74" s="2">
        <v>0</v>
      </c>
      <c r="G74" s="3">
        <f t="shared" si="0"/>
        <v>57.523999999999994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3421.33</v>
      </c>
      <c r="E76" s="2">
        <v>0</v>
      </c>
      <c r="F76" s="2">
        <v>0</v>
      </c>
      <c r="G76" s="3">
        <f t="shared" si="0"/>
        <v>513.19949999999994</v>
      </c>
      <c r="H76" s="3">
        <f t="shared" si="1"/>
        <v>0.32999999999992724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98676.08</v>
      </c>
      <c r="D102" s="2">
        <f>'PR-RAS'!E106</f>
        <v>93923.86</v>
      </c>
      <c r="E102" s="2">
        <v>0</v>
      </c>
      <c r="F102" s="2">
        <v>0</v>
      </c>
      <c r="G102" s="3">
        <f t="shared" si="0"/>
        <v>28938.9038</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98676.08</v>
      </c>
      <c r="D108" s="2">
        <f>'PR-RAS'!E112</f>
        <v>93923.86</v>
      </c>
      <c r="E108" s="2">
        <v>0</v>
      </c>
      <c r="F108" s="2">
        <v>0</v>
      </c>
      <c r="G108" s="3">
        <f t="shared" si="0"/>
        <v>30658.046599999998</v>
      </c>
      <c r="H108" s="3">
        <f t="shared" si="1"/>
        <v>0.22000000000116415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98676.08</v>
      </c>
      <c r="D113" s="2">
        <f>'PR-RAS'!E117</f>
        <v>93923.86</v>
      </c>
      <c r="E113" s="2">
        <v>0</v>
      </c>
      <c r="F113" s="2">
        <v>0</v>
      </c>
      <c r="G113" s="3">
        <f t="shared" si="0"/>
        <v>32090.6656</v>
      </c>
      <c r="H113" s="3">
        <f t="shared" si="1"/>
        <v>0.22000000000116415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11157.189999999999</v>
      </c>
      <c r="D121" s="2">
        <f>'PR-RAS'!E125</f>
        <v>37130.870000000003</v>
      </c>
      <c r="E121" s="2">
        <v>0</v>
      </c>
      <c r="F121" s="2">
        <v>0</v>
      </c>
      <c r="G121" s="3">
        <f t="shared" si="0"/>
        <v>10250.2716</v>
      </c>
      <c r="H121" s="3">
        <f t="shared" si="1"/>
        <v>0.31999999999607098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8951.4599999999991</v>
      </c>
      <c r="D122" s="2">
        <f>'PR-RAS'!E126</f>
        <v>8382.44</v>
      </c>
      <c r="E122" s="2">
        <v>0</v>
      </c>
      <c r="F122" s="2">
        <v>0</v>
      </c>
      <c r="G122" s="3">
        <f t="shared" si="0"/>
        <v>3111.6771399999998</v>
      </c>
      <c r="H122" s="3">
        <f t="shared" si="1"/>
        <v>0.8999999999996362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8951.4599999999991</v>
      </c>
      <c r="D124" s="2">
        <f>'PR-RAS'!E128</f>
        <v>8382.44</v>
      </c>
      <c r="E124" s="2">
        <v>0</v>
      </c>
      <c r="F124" s="2">
        <v>0</v>
      </c>
      <c r="G124" s="3">
        <f t="shared" si="0"/>
        <v>3163.1098200000001</v>
      </c>
      <c r="H124" s="3">
        <f t="shared" si="1"/>
        <v>0.8999999999996362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2205.73</v>
      </c>
      <c r="D125" s="2">
        <f>'PR-RAS'!E129</f>
        <v>28748.43</v>
      </c>
      <c r="E125" s="2">
        <v>0</v>
      </c>
      <c r="F125" s="2">
        <v>0</v>
      </c>
      <c r="G125" s="3">
        <f t="shared" si="0"/>
        <v>7403.1211600000006</v>
      </c>
      <c r="H125" s="3">
        <f t="shared" si="1"/>
        <v>0.70000000000027285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640.23</v>
      </c>
      <c r="D126" s="2">
        <f>'PR-RAS'!E130</f>
        <v>7283.52</v>
      </c>
      <c r="E126" s="2">
        <v>0</v>
      </c>
      <c r="F126" s="2">
        <v>0</v>
      </c>
      <c r="G126" s="3">
        <f t="shared" si="0"/>
        <v>1900.9087500000001</v>
      </c>
      <c r="H126" s="3">
        <f t="shared" si="1"/>
        <v>0.70999999999958163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1565.5</v>
      </c>
      <c r="D127" s="2">
        <f>'PR-RAS'!E131</f>
        <v>21464.91</v>
      </c>
      <c r="E127" s="2">
        <v>0</v>
      </c>
      <c r="F127" s="2">
        <v>0</v>
      </c>
      <c r="G127" s="3">
        <f t="shared" si="0"/>
        <v>5606.41032</v>
      </c>
      <c r="H127" s="3">
        <f t="shared" si="1"/>
        <v>0.59000000000014552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524610.54999999993</v>
      </c>
      <c r="D130" s="2">
        <f>'PR-RAS'!E134</f>
        <v>1266006.92</v>
      </c>
      <c r="E130" s="2">
        <v>0</v>
      </c>
      <c r="F130" s="2">
        <v>0</v>
      </c>
      <c r="G130" s="3">
        <f t="shared" si="0"/>
        <v>394304.54630999995</v>
      </c>
      <c r="H130" s="3">
        <f t="shared" si="1"/>
        <v>0.530000000144355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524610.54999999993</v>
      </c>
      <c r="D131" s="2">
        <f>'PR-RAS'!E135</f>
        <v>1266006.92</v>
      </c>
      <c r="E131" s="2">
        <v>0</v>
      </c>
      <c r="F131" s="2">
        <v>0</v>
      </c>
      <c r="G131" s="3">
        <f t="shared" si="0"/>
        <v>397361.17069999996</v>
      </c>
      <c r="H131" s="3">
        <f t="shared" si="1"/>
        <v>0.530000000144355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521958.16</v>
      </c>
      <c r="D132" s="2">
        <f>'PR-RAS'!E136</f>
        <v>1154482.79</v>
      </c>
      <c r="E132" s="2">
        <v>0</v>
      </c>
      <c r="F132" s="2">
        <v>0</v>
      </c>
      <c r="G132" s="3">
        <f t="shared" si="0"/>
        <v>370851.00994000002</v>
      </c>
      <c r="H132" s="3">
        <f t="shared" si="1"/>
        <v>0.36999999993713573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2652.39</v>
      </c>
      <c r="D133" s="2">
        <f>'PR-RAS'!E137</f>
        <v>111524.13</v>
      </c>
      <c r="E133" s="2">
        <v>0</v>
      </c>
      <c r="F133" s="2">
        <v>0</v>
      </c>
      <c r="G133" s="3">
        <f t="shared" si="0"/>
        <v>29792.485800000006</v>
      </c>
      <c r="H133" s="3">
        <f t="shared" si="1"/>
        <v>0.52000000000452928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2542867.3199999998</v>
      </c>
      <c r="D148" s="2">
        <f>'PR-RAS'!E152</f>
        <v>3688056.2900000005</v>
      </c>
      <c r="E148" s="2">
        <v>0</v>
      </c>
      <c r="F148" s="2">
        <v>0</v>
      </c>
      <c r="G148" s="3">
        <f t="shared" si="0"/>
        <v>1458090.0452999999</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2114205.38</v>
      </c>
      <c r="D149" s="2">
        <f>'PR-RAS'!E153</f>
        <v>2741506.3400000003</v>
      </c>
      <c r="E149" s="2">
        <v>0</v>
      </c>
      <c r="F149" s="2">
        <v>0</v>
      </c>
      <c r="G149" s="3">
        <f t="shared" si="0"/>
        <v>1124388.2728800001</v>
      </c>
      <c r="H149" s="3">
        <f t="shared" si="1"/>
        <v>0.72000000020489097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1757123.64</v>
      </c>
      <c r="D150" s="2">
        <f>'PR-RAS'!E154</f>
        <v>2279692.39</v>
      </c>
      <c r="E150" s="2">
        <v>0</v>
      </c>
      <c r="F150" s="2">
        <v>0</v>
      </c>
      <c r="G150" s="3">
        <f t="shared" si="0"/>
        <v>941159.75457999995</v>
      </c>
      <c r="H150" s="3">
        <f t="shared" si="1"/>
        <v>0.75000000023283064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1757123.64</v>
      </c>
      <c r="D151" s="2">
        <f>'PR-RAS'!E155</f>
        <v>2279692.39</v>
      </c>
      <c r="E151" s="2">
        <v>0</v>
      </c>
      <c r="F151" s="2">
        <v>0</v>
      </c>
      <c r="G151" s="3">
        <f t="shared" si="0"/>
        <v>947476.26299999992</v>
      </c>
      <c r="H151" s="3">
        <f t="shared" si="1"/>
        <v>0.75000000023283064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75881.3</v>
      </c>
      <c r="D155" s="2">
        <f>'PR-RAS'!E159</f>
        <v>90695.62</v>
      </c>
      <c r="E155" s="2">
        <v>0</v>
      </c>
      <c r="F155" s="2">
        <v>0</v>
      </c>
      <c r="G155" s="3">
        <f t="shared" si="0"/>
        <v>39619.971159999994</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281200.44</v>
      </c>
      <c r="D156" s="2">
        <f>'PR-RAS'!E160</f>
        <v>371118.33</v>
      </c>
      <c r="E156" s="2">
        <v>0</v>
      </c>
      <c r="F156" s="2">
        <v>0</v>
      </c>
      <c r="G156" s="3">
        <f t="shared" si="0"/>
        <v>158632.75050000002</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281200.44</v>
      </c>
      <c r="D158" s="2">
        <f>'PR-RAS'!E162</f>
        <v>371118.33</v>
      </c>
      <c r="E158" s="2">
        <v>0</v>
      </c>
      <c r="F158" s="2">
        <v>0</v>
      </c>
      <c r="G158" s="3">
        <f t="shared" si="0"/>
        <v>160679.62470000001</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368687.32999999996</v>
      </c>
      <c r="D160" s="2">
        <f>'PR-RAS'!E164</f>
        <v>884793.0199999999</v>
      </c>
      <c r="E160" s="2">
        <v>0</v>
      </c>
      <c r="F160" s="2">
        <v>0</v>
      </c>
      <c r="G160" s="3">
        <f t="shared" si="0"/>
        <v>339985.46582999994</v>
      </c>
      <c r="H160" s="3">
        <f t="shared" si="1"/>
        <v>0.34999999986030161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60160.259999999995</v>
      </c>
      <c r="D161" s="2">
        <f>'PR-RAS'!E165</f>
        <v>62322.229999999996</v>
      </c>
      <c r="E161" s="2">
        <v>0</v>
      </c>
      <c r="F161" s="2">
        <v>0</v>
      </c>
      <c r="G161" s="3">
        <f t="shared" si="0"/>
        <v>29568.755199999996</v>
      </c>
      <c r="H161" s="3">
        <f t="shared" si="1"/>
        <v>0.48999999999068677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8967.69</v>
      </c>
      <c r="D162" s="2">
        <f>'PR-RAS'!E166</f>
        <v>7334.68</v>
      </c>
      <c r="E162" s="2">
        <v>0</v>
      </c>
      <c r="F162" s="2">
        <v>0</v>
      </c>
      <c r="G162" s="3">
        <f t="shared" si="0"/>
        <v>3805.5650500000006</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44995.34</v>
      </c>
      <c r="D163" s="2">
        <f>'PR-RAS'!E167</f>
        <v>49210.45</v>
      </c>
      <c r="E163" s="2">
        <v>0</v>
      </c>
      <c r="F163" s="2">
        <v>0</v>
      </c>
      <c r="G163" s="3">
        <f t="shared" si="0"/>
        <v>23233.43088</v>
      </c>
      <c r="H163" s="3">
        <f t="shared" si="1"/>
        <v>0.78999999999359716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5361.38</v>
      </c>
      <c r="D164" s="2">
        <f>'PR-RAS'!E168</f>
        <v>5542</v>
      </c>
      <c r="E164" s="2">
        <v>0</v>
      </c>
      <c r="F164" s="2">
        <v>0</v>
      </c>
      <c r="G164" s="3">
        <f t="shared" si="0"/>
        <v>2680.5969400000004</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835.85</v>
      </c>
      <c r="D165" s="2">
        <f>'PR-RAS'!E169</f>
        <v>235.1</v>
      </c>
      <c r="E165" s="2">
        <v>0</v>
      </c>
      <c r="F165" s="2">
        <v>0</v>
      </c>
      <c r="G165" s="3">
        <f t="shared" si="0"/>
        <v>214.19220000000001</v>
      </c>
      <c r="H165" s="3">
        <f t="shared" si="1"/>
        <v>0.24999999999997158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223028.63999999996</v>
      </c>
      <c r="D166" s="2">
        <f>'PR-RAS'!E170</f>
        <v>285103.03000000003</v>
      </c>
      <c r="E166" s="2">
        <v>0</v>
      </c>
      <c r="F166" s="2">
        <v>0</v>
      </c>
      <c r="G166" s="3">
        <f t="shared" si="0"/>
        <v>130883.7255</v>
      </c>
      <c r="H166" s="3">
        <f t="shared" si="1"/>
        <v>0.3900000000721775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27394.87</v>
      </c>
      <c r="D167" s="2">
        <f>'PR-RAS'!E171</f>
        <v>23263.040000000001</v>
      </c>
      <c r="E167" s="2">
        <v>0</v>
      </c>
      <c r="F167" s="2">
        <v>0</v>
      </c>
      <c r="G167" s="3">
        <f t="shared" si="0"/>
        <v>12270.877700000001</v>
      </c>
      <c r="H167" s="3">
        <f t="shared" si="1"/>
        <v>0.17000000000189175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152393.35999999999</v>
      </c>
      <c r="D168" s="2">
        <f>'PR-RAS'!E172</f>
        <v>180633.18</v>
      </c>
      <c r="E168" s="2">
        <v>0</v>
      </c>
      <c r="F168" s="2">
        <v>0</v>
      </c>
      <c r="G168" s="3">
        <f t="shared" si="0"/>
        <v>85781.173240000004</v>
      </c>
      <c r="H168" s="3">
        <f t="shared" si="1"/>
        <v>0.53999999997904524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33702.769999999997</v>
      </c>
      <c r="D169" s="2">
        <f>'PR-RAS'!E173</f>
        <v>36535.07</v>
      </c>
      <c r="E169" s="2">
        <v>0</v>
      </c>
      <c r="F169" s="2">
        <v>0</v>
      </c>
      <c r="G169" s="3">
        <f t="shared" si="0"/>
        <v>17937.848880000001</v>
      </c>
      <c r="H169" s="3">
        <f t="shared" si="1"/>
        <v>0.30000000000291038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7081.55</v>
      </c>
      <c r="D170" s="2">
        <f>'PR-RAS'!E174</f>
        <v>21860.89</v>
      </c>
      <c r="E170" s="2">
        <v>0</v>
      </c>
      <c r="F170" s="2">
        <v>0</v>
      </c>
      <c r="G170" s="3">
        <f t="shared" si="0"/>
        <v>8585.7627700000012</v>
      </c>
      <c r="H170" s="3">
        <f t="shared" si="1"/>
        <v>0.56000000000040018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1802.34</v>
      </c>
      <c r="D171" s="2">
        <f>'PR-RAS'!E175</f>
        <v>21249.01</v>
      </c>
      <c r="E171" s="2">
        <v>0</v>
      </c>
      <c r="F171" s="2">
        <v>0</v>
      </c>
      <c r="G171" s="3">
        <f t="shared" si="0"/>
        <v>7531.0611999999992</v>
      </c>
      <c r="H171" s="3">
        <f t="shared" si="1"/>
        <v>0.34999999999831743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653.75</v>
      </c>
      <c r="D173" s="2">
        <f>'PR-RAS'!E177</f>
        <v>1561.84</v>
      </c>
      <c r="E173" s="2">
        <v>0</v>
      </c>
      <c r="F173" s="2">
        <v>0</v>
      </c>
      <c r="G173" s="3">
        <f t="shared" si="0"/>
        <v>649.71795999999995</v>
      </c>
      <c r="H173" s="3">
        <f t="shared" si="1"/>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74228.98</v>
      </c>
      <c r="D174" s="2">
        <f>'PR-RAS'!E178</f>
        <v>476559.66999999993</v>
      </c>
      <c r="E174" s="2">
        <v>0</v>
      </c>
      <c r="F174" s="2">
        <v>0</v>
      </c>
      <c r="G174" s="3">
        <f t="shared" si="0"/>
        <v>177731.25935999997</v>
      </c>
      <c r="H174" s="3">
        <f t="shared" si="1"/>
        <v>0.35000000007858034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13429.6</v>
      </c>
      <c r="D175" s="2">
        <f>'PR-RAS'!E179</f>
        <v>5001.63</v>
      </c>
      <c r="E175" s="2">
        <v>0</v>
      </c>
      <c r="F175" s="2">
        <v>0</v>
      </c>
      <c r="G175" s="3">
        <f t="shared" si="0"/>
        <v>4077.3176399999998</v>
      </c>
      <c r="H175" s="3">
        <f t="shared" si="1"/>
        <v>0.76999999999952706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11194.89</v>
      </c>
      <c r="D176" s="2">
        <f>'PR-RAS'!E180</f>
        <v>372455.61</v>
      </c>
      <c r="E176" s="2">
        <v>0</v>
      </c>
      <c r="F176" s="2">
        <v>0</v>
      </c>
      <c r="G176" s="3">
        <f t="shared" si="0"/>
        <v>132318.56925</v>
      </c>
      <c r="H176" s="3">
        <f t="shared" si="1"/>
        <v>0.50000000001455192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731.24</v>
      </c>
      <c r="D177" s="2">
        <f>'PR-RAS'!E181</f>
        <v>0</v>
      </c>
      <c r="E177" s="2">
        <v>0</v>
      </c>
      <c r="F177" s="2">
        <v>0</v>
      </c>
      <c r="G177" s="3">
        <f t="shared" si="0"/>
        <v>128.69824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19568.439999999999</v>
      </c>
      <c r="D178" s="2">
        <f>'PR-RAS'!E182</f>
        <v>37198.980000000003</v>
      </c>
      <c r="E178" s="2">
        <v>0</v>
      </c>
      <c r="F178" s="2">
        <v>0</v>
      </c>
      <c r="G178" s="3">
        <f t="shared" si="0"/>
        <v>16632.052800000001</v>
      </c>
      <c r="H178" s="3">
        <f t="shared" si="1"/>
        <v>0.45999999999548891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1847.85</v>
      </c>
      <c r="D179" s="2">
        <f>'PR-RAS'!E183</f>
        <v>1937.56</v>
      </c>
      <c r="E179" s="2">
        <v>0</v>
      </c>
      <c r="F179" s="2">
        <v>0</v>
      </c>
      <c r="G179" s="3">
        <f t="shared" si="0"/>
        <v>1018.6886599999998</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4921.8599999999997</v>
      </c>
      <c r="D180" s="2">
        <f>'PR-RAS'!E184</f>
        <v>4975.6000000000004</v>
      </c>
      <c r="E180" s="2">
        <v>0</v>
      </c>
      <c r="F180" s="2">
        <v>0</v>
      </c>
      <c r="G180" s="3">
        <f t="shared" si="0"/>
        <v>2662.27774</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8343.83</v>
      </c>
      <c r="D181" s="2">
        <f>'PR-RAS'!E185</f>
        <v>37522.54</v>
      </c>
      <c r="E181" s="2">
        <v>0</v>
      </c>
      <c r="F181" s="2">
        <v>0</v>
      </c>
      <c r="G181" s="3">
        <f t="shared" si="0"/>
        <v>15010.0038</v>
      </c>
      <c r="H181" s="3">
        <f t="shared" si="1"/>
        <v>0.62999999999919964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5470.56</v>
      </c>
      <c r="D182" s="2">
        <f>'PR-RAS'!E186</f>
        <v>6895.17</v>
      </c>
      <c r="E182" s="2">
        <v>0</v>
      </c>
      <c r="F182" s="2">
        <v>0</v>
      </c>
      <c r="G182" s="3">
        <f t="shared" si="0"/>
        <v>3486.2229000000002</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8720.7099999999991</v>
      </c>
      <c r="D183" s="2">
        <f>'PR-RAS'!E187</f>
        <v>10572.58</v>
      </c>
      <c r="E183" s="2">
        <v>0</v>
      </c>
      <c r="F183" s="2">
        <v>0</v>
      </c>
      <c r="G183" s="3">
        <f t="shared" si="0"/>
        <v>5435.5883399999993</v>
      </c>
      <c r="H183" s="3">
        <f t="shared" si="1"/>
        <v>0.71000000000094587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11269.45</v>
      </c>
      <c r="D190" s="2">
        <f>'PR-RAS'!E194</f>
        <v>60808.09</v>
      </c>
      <c r="E190" s="2">
        <v>0</v>
      </c>
      <c r="F190" s="2">
        <v>0</v>
      </c>
      <c r="G190" s="3">
        <f t="shared" si="0"/>
        <v>25115.38407</v>
      </c>
      <c r="H190" s="3">
        <f t="shared" si="1"/>
        <v>0.53999999999723514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2014.77</v>
      </c>
      <c r="D191" s="2">
        <f>'PR-RAS'!E195</f>
        <v>4949.87</v>
      </c>
      <c r="E191" s="2">
        <v>0</v>
      </c>
      <c r="F191" s="2">
        <v>0</v>
      </c>
      <c r="G191" s="3">
        <f t="shared" si="0"/>
        <v>2263.7568999999999</v>
      </c>
      <c r="H191" s="3">
        <f t="shared" si="1"/>
        <v>0.36000000000012733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2305</v>
      </c>
      <c r="D192" s="2">
        <f>'PR-RAS'!E196</f>
        <v>2446.86</v>
      </c>
      <c r="E192" s="2">
        <v>0</v>
      </c>
      <c r="F192" s="2">
        <v>0</v>
      </c>
      <c r="G192" s="3">
        <f t="shared" si="0"/>
        <v>1374.95552</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133.12</v>
      </c>
      <c r="D193" s="2">
        <f>'PR-RAS'!E197</f>
        <v>90.75</v>
      </c>
      <c r="E193" s="2">
        <v>0</v>
      </c>
      <c r="F193" s="2">
        <v>0</v>
      </c>
      <c r="G193" s="3">
        <f t="shared" si="0"/>
        <v>60.407040000000002</v>
      </c>
      <c r="H193" s="3">
        <f t="shared" si="1"/>
        <v>0.37000000000000455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110</v>
      </c>
      <c r="E194" s="2">
        <v>0</v>
      </c>
      <c r="F194" s="2">
        <v>0</v>
      </c>
      <c r="G194" s="3">
        <f t="shared" si="0"/>
        <v>52.706370000000007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2108</v>
      </c>
      <c r="E195" s="2">
        <v>0</v>
      </c>
      <c r="F195" s="2">
        <v>0</v>
      </c>
      <c r="G195" s="3">
        <f t="shared" si="0"/>
        <v>1203.576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4775.47</v>
      </c>
      <c r="D197" s="2">
        <f>'PR-RAS'!E201</f>
        <v>51102.61</v>
      </c>
      <c r="E197" s="2">
        <v>0</v>
      </c>
      <c r="F197" s="2">
        <v>0</v>
      </c>
      <c r="G197" s="3">
        <f t="shared" si="0"/>
        <v>20968.215240000001</v>
      </c>
      <c r="H197" s="3">
        <f t="shared" si="1"/>
        <v>0.85999999999967258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4111.7199999999993</v>
      </c>
      <c r="D198" s="2">
        <f>'PR-RAS'!E202</f>
        <v>1819.74</v>
      </c>
      <c r="E198" s="2">
        <v>0</v>
      </c>
      <c r="F198" s="2">
        <v>0</v>
      </c>
      <c r="G198" s="3">
        <f t="shared" si="0"/>
        <v>1526.9863999999998</v>
      </c>
      <c r="H198" s="3">
        <f t="shared" si="1"/>
        <v>0.54000000000064574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4111.7199999999993</v>
      </c>
      <c r="D212" s="2">
        <f>'PR-RAS'!E216</f>
        <v>1819.74</v>
      </c>
      <c r="E212" s="2">
        <v>0</v>
      </c>
      <c r="F212" s="2">
        <v>0</v>
      </c>
      <c r="G212" s="3">
        <f t="shared" si="0"/>
        <v>1635.5031999999997</v>
      </c>
      <c r="H212" s="3">
        <f t="shared" si="1"/>
        <v>0.54000000000064574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1616.58</v>
      </c>
      <c r="D213" s="2">
        <f>'PR-RAS'!E217</f>
        <v>1809.04</v>
      </c>
      <c r="E213" s="2">
        <v>0</v>
      </c>
      <c r="F213" s="2">
        <v>0</v>
      </c>
      <c r="G213" s="3">
        <f t="shared" si="0"/>
        <v>1109.74792</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2495.14</v>
      </c>
      <c r="D215" s="2">
        <f>'PR-RAS'!E219</f>
        <v>10.7</v>
      </c>
      <c r="E215" s="2">
        <v>0</v>
      </c>
      <c r="F215" s="2">
        <v>0</v>
      </c>
      <c r="G215" s="3">
        <f t="shared" si="0"/>
        <v>538.53955999999994</v>
      </c>
      <c r="H215" s="3">
        <f t="shared" si="1"/>
        <v>0.43999999999987338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54388.84</v>
      </c>
      <c r="D258" s="2">
        <f>'PR-RAS'!E262</f>
        <v>58642.65</v>
      </c>
      <c r="E258" s="2">
        <v>0</v>
      </c>
      <c r="F258" s="2">
        <v>0</v>
      </c>
      <c r="G258" s="3">
        <f t="shared" si="0"/>
        <v>44120.253980000001</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54388.84</v>
      </c>
      <c r="D265" s="2">
        <f>'PR-RAS'!E269</f>
        <v>58642.65</v>
      </c>
      <c r="E265" s="2">
        <v>0</v>
      </c>
      <c r="F265" s="2">
        <v>0</v>
      </c>
      <c r="G265" s="3">
        <f t="shared" si="0"/>
        <v>45321.972960000006</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54388.84</v>
      </c>
      <c r="D267" s="2">
        <f>'PR-RAS'!E271</f>
        <v>58642.65</v>
      </c>
      <c r="E267" s="2">
        <v>0</v>
      </c>
      <c r="F267" s="2">
        <v>0</v>
      </c>
      <c r="G267" s="3">
        <f t="shared" si="0"/>
        <v>45665.321240000005</v>
      </c>
      <c r="H267" s="3">
        <f t="shared" si="1"/>
        <v>0.51000000000203727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1474.05</v>
      </c>
      <c r="D269" s="2">
        <f>'PR-RAS'!E273</f>
        <v>1294.54</v>
      </c>
      <c r="E269" s="2">
        <v>0</v>
      </c>
      <c r="F269" s="2">
        <v>0</v>
      </c>
      <c r="G269" s="3">
        <f t="shared" si="0"/>
        <v>1088.91884</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1474.05</v>
      </c>
      <c r="D270" s="2">
        <f>'PR-RAS'!E274</f>
        <v>1294.54</v>
      </c>
      <c r="E270" s="2">
        <v>0</v>
      </c>
      <c r="F270" s="2">
        <v>0</v>
      </c>
      <c r="G270" s="3">
        <f t="shared" si="0"/>
        <v>1092.98197</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224</v>
      </c>
      <c r="D271" s="2">
        <f>'PR-RAS'!E275</f>
        <v>0</v>
      </c>
      <c r="E271" s="2">
        <v>0</v>
      </c>
      <c r="F271" s="2">
        <v>0</v>
      </c>
      <c r="G271" s="3">
        <f t="shared" si="0"/>
        <v>60.480000000000004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1250.05</v>
      </c>
      <c r="D272" s="2">
        <f>'PR-RAS'!E276</f>
        <v>1294.54</v>
      </c>
      <c r="E272" s="2">
        <v>0</v>
      </c>
      <c r="F272" s="2">
        <v>0</v>
      </c>
      <c r="G272" s="3">
        <f t="shared" si="0"/>
        <v>1040.4042300000001</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2542867.3199999998</v>
      </c>
      <c r="D295" s="2">
        <f>'PR-RAS'!E299</f>
        <v>3688056.2900000005</v>
      </c>
      <c r="E295" s="2">
        <v>0</v>
      </c>
      <c r="F295" s="2">
        <v>0</v>
      </c>
      <c r="G295" s="3">
        <f t="shared" si="12"/>
        <v>2916180.0905999998</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54782.060000000056</v>
      </c>
      <c r="D296" s="2">
        <f>'PR-RAS'!E300</f>
        <v>0</v>
      </c>
      <c r="E296" s="2">
        <v>0</v>
      </c>
      <c r="F296" s="2">
        <v>0</v>
      </c>
      <c r="G296" s="3">
        <f t="shared" si="12"/>
        <v>16160.707700000015</v>
      </c>
      <c r="H296" s="3">
        <f t="shared" si="13"/>
        <v>6.0000000055879354E-2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60903.390000000596</v>
      </c>
      <c r="E297" s="2">
        <v>0</v>
      </c>
      <c r="F297" s="2">
        <v>0</v>
      </c>
      <c r="G297" s="3">
        <f t="shared" si="12"/>
        <v>36054.806880000353</v>
      </c>
      <c r="H297" s="3">
        <f t="shared" si="13"/>
        <v>0.39000000059604645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60962.23</v>
      </c>
      <c r="D298" s="2">
        <f>'PR-RAS'!E302</f>
        <v>73956.22</v>
      </c>
      <c r="E298" s="2">
        <v>0</v>
      </c>
      <c r="F298" s="2">
        <v>0</v>
      </c>
      <c r="G298" s="3">
        <f t="shared" si="12"/>
        <v>62035.776989999998</v>
      </c>
      <c r="H298" s="3">
        <f t="shared" si="13"/>
        <v>0.45000000000436557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1380.13</v>
      </c>
      <c r="D300" s="2">
        <f>'PR-RAS'!E304</f>
        <v>231557.84</v>
      </c>
      <c r="E300" s="2">
        <v>0</v>
      </c>
      <c r="F300" s="2">
        <v>0</v>
      </c>
      <c r="G300" s="3">
        <f t="shared" si="12"/>
        <v>138884.24718999999</v>
      </c>
      <c r="H300" s="3">
        <f t="shared" si="13"/>
        <v>0.2900000000036016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1380.13</v>
      </c>
      <c r="D301" s="2">
        <f>'PR-RAS'!E305</f>
        <v>2972.12</v>
      </c>
      <c r="E301" s="2">
        <v>0</v>
      </c>
      <c r="F301" s="2">
        <v>0</v>
      </c>
      <c r="G301" s="3">
        <f t="shared" si="12"/>
        <v>2197.3109999999997</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47651.62</v>
      </c>
      <c r="D355" s="2">
        <f>'PR-RAS'!E360</f>
        <v>179699.76</v>
      </c>
      <c r="E355" s="2">
        <v>0</v>
      </c>
      <c r="F355" s="2">
        <v>0</v>
      </c>
      <c r="G355" s="3">
        <f t="shared" si="12"/>
        <v>144096.10355999999</v>
      </c>
      <c r="H355" s="3">
        <f t="shared" si="13"/>
        <v>0.61999999998806743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47651.62</v>
      </c>
      <c r="D368" s="2">
        <f>'PR-RAS'!E373</f>
        <v>179699.76</v>
      </c>
      <c r="E368" s="2">
        <v>0</v>
      </c>
      <c r="F368" s="2">
        <v>0</v>
      </c>
      <c r="G368" s="3">
        <f t="shared" si="12"/>
        <v>149387.76837999999</v>
      </c>
      <c r="H368" s="3">
        <f t="shared" si="13"/>
        <v>0.61999999998806743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11249.720000000001</v>
      </c>
      <c r="D374" s="2">
        <f>'PR-RAS'!E379</f>
        <v>131998.16</v>
      </c>
      <c r="E374" s="2">
        <v>0</v>
      </c>
      <c r="F374" s="2">
        <v>0</v>
      </c>
      <c r="G374" s="3">
        <f t="shared" si="12"/>
        <v>102666.77292000002</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1537.97</v>
      </c>
      <c r="D375" s="2">
        <f>'PR-RAS'!E380</f>
        <v>97067.7</v>
      </c>
      <c r="E375" s="2">
        <v>0</v>
      </c>
      <c r="F375" s="2">
        <v>0</v>
      </c>
      <c r="G375" s="3">
        <f t="shared" si="12"/>
        <v>73181.840379999994</v>
      </c>
      <c r="H375" s="3">
        <f t="shared" si="13"/>
        <v>0.3300000000028831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1565.5</v>
      </c>
      <c r="D376" s="2">
        <f>'PR-RAS'!E381</f>
        <v>0</v>
      </c>
      <c r="E376" s="2">
        <v>0</v>
      </c>
      <c r="F376" s="2">
        <v>0</v>
      </c>
      <c r="G376" s="3">
        <f t="shared" si="12"/>
        <v>587.0625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6232</v>
      </c>
      <c r="D380" s="2">
        <f>'PR-RAS'!E385</f>
        <v>0</v>
      </c>
      <c r="E380" s="2">
        <v>0</v>
      </c>
      <c r="F380" s="2">
        <v>0</v>
      </c>
      <c r="G380" s="3">
        <f t="shared" si="12"/>
        <v>2361.9279999999999</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1914.25</v>
      </c>
      <c r="D381" s="2">
        <f>'PR-RAS'!E386</f>
        <v>34930.46</v>
      </c>
      <c r="E381" s="2">
        <v>0</v>
      </c>
      <c r="F381" s="2">
        <v>0</v>
      </c>
      <c r="G381" s="3">
        <f t="shared" si="12"/>
        <v>27274.564599999998</v>
      </c>
      <c r="H381" s="3">
        <f t="shared" si="13"/>
        <v>0.70999999999912689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36401.9</v>
      </c>
      <c r="D388" s="2">
        <f>'PR-RAS'!E393</f>
        <v>47701.599999999999</v>
      </c>
      <c r="E388" s="2">
        <v>0</v>
      </c>
      <c r="F388" s="2">
        <v>0</v>
      </c>
      <c r="G388" s="3">
        <f t="shared" si="12"/>
        <v>51008.573700000001</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36401.9</v>
      </c>
      <c r="D389" s="2">
        <f>'PR-RAS'!E394</f>
        <v>47701.599999999999</v>
      </c>
      <c r="E389" s="2">
        <v>0</v>
      </c>
      <c r="F389" s="2">
        <v>0</v>
      </c>
      <c r="G389" s="3">
        <f t="shared" si="12"/>
        <v>51140.378800000006</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47651.62</v>
      </c>
      <c r="D413" s="2">
        <f>'PR-RAS'!E418</f>
        <v>179699.76</v>
      </c>
      <c r="E413" s="2">
        <v>0</v>
      </c>
      <c r="F413" s="2">
        <v>0</v>
      </c>
      <c r="G413" s="3">
        <f t="shared" si="12"/>
        <v>167705.06967999999</v>
      </c>
      <c r="H413" s="3">
        <f t="shared" si="13"/>
        <v>0.61999999998806743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39613.78</v>
      </c>
      <c r="D415" s="2">
        <f>'PR-RAS'!E420</f>
        <v>45477.33</v>
      </c>
      <c r="E415" s="2">
        <v>0</v>
      </c>
      <c r="F415" s="2">
        <v>0</v>
      </c>
      <c r="G415" s="3">
        <f t="shared" si="12"/>
        <v>54055.334159999999</v>
      </c>
      <c r="H415" s="3">
        <f t="shared" si="13"/>
        <v>0.55000000000291038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2597649.38</v>
      </c>
      <c r="D417" s="2">
        <f>'PR-RAS'!E422</f>
        <v>3627152.9</v>
      </c>
      <c r="E417" s="2">
        <v>0</v>
      </c>
      <c r="F417" s="2">
        <v>0</v>
      </c>
      <c r="G417" s="3">
        <f t="shared" si="12"/>
        <v>4098413.3548799995</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2590518.94</v>
      </c>
      <c r="D418" s="2">
        <f>'PR-RAS'!E423</f>
        <v>3867756.0500000007</v>
      </c>
      <c r="E418" s="2">
        <v>0</v>
      </c>
      <c r="F418" s="2">
        <v>0</v>
      </c>
      <c r="G418" s="3">
        <f t="shared" si="12"/>
        <v>4305954.9436800005</v>
      </c>
      <c r="H418" s="3">
        <f t="shared" si="13"/>
        <v>0.11000000080093741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7130.4399999999441</v>
      </c>
      <c r="D419" s="2">
        <f>'PR-RAS'!E424</f>
        <v>0</v>
      </c>
      <c r="E419" s="2">
        <v>0</v>
      </c>
      <c r="F419" s="2">
        <v>0</v>
      </c>
      <c r="G419" s="3">
        <f t="shared" si="12"/>
        <v>2980.5239199999764</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240603.15000000084</v>
      </c>
      <c r="E420" s="2">
        <v>0</v>
      </c>
      <c r="F420" s="2">
        <v>0</v>
      </c>
      <c r="G420" s="3">
        <f t="shared" si="12"/>
        <v>201625.43970000069</v>
      </c>
      <c r="H420" s="3">
        <f t="shared" si="13"/>
        <v>0.15000000083819032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21348.450000000004</v>
      </c>
      <c r="D421" s="2">
        <f>'PR-RAS'!E426</f>
        <v>28478.89</v>
      </c>
      <c r="E421" s="2">
        <v>0</v>
      </c>
      <c r="F421" s="2">
        <v>0</v>
      </c>
      <c r="G421" s="3">
        <f t="shared" si="12"/>
        <v>32888.616600000001</v>
      </c>
      <c r="H421" s="3">
        <f t="shared" si="13"/>
        <v>0.56000000000494765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1380.13</v>
      </c>
      <c r="D423" s="2">
        <f>'PR-RAS'!E428</f>
        <v>231557.84</v>
      </c>
      <c r="E423" s="2">
        <v>0</v>
      </c>
      <c r="F423" s="2">
        <v>0</v>
      </c>
      <c r="G423" s="3">
        <f t="shared" si="12"/>
        <v>196017.23181999999</v>
      </c>
      <c r="H423" s="3">
        <f t="shared" si="13"/>
        <v>0.2900000000036016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2597649.38</v>
      </c>
      <c r="D637" s="2">
        <f>'PR-RAS'!E643</f>
        <v>3627152.9</v>
      </c>
      <c r="E637" s="2">
        <v>0</v>
      </c>
      <c r="F637" s="2">
        <v>0</v>
      </c>
      <c r="G637" s="3">
        <f t="shared" si="14"/>
        <v>6265843.4944799999</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2590518.94</v>
      </c>
      <c r="D638" s="2">
        <f>'PR-RAS'!E644</f>
        <v>3867756.0500000007</v>
      </c>
      <c r="E638" s="2">
        <v>0</v>
      </c>
      <c r="F638" s="2">
        <v>0</v>
      </c>
      <c r="G638" s="3">
        <f t="shared" si="14"/>
        <v>6577681.7724800007</v>
      </c>
      <c r="H638" s="3">
        <f t="shared" si="15"/>
        <v>0.11000000080093741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7130.4399999999441</v>
      </c>
      <c r="D639" s="2">
        <f>'PR-RAS'!E645</f>
        <v>0</v>
      </c>
      <c r="E639" s="2">
        <v>0</v>
      </c>
      <c r="F639" s="2">
        <v>0</v>
      </c>
      <c r="G639" s="3">
        <f t="shared" si="14"/>
        <v>4549.2207199999648</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240603.15000000084</v>
      </c>
      <c r="E640" s="2">
        <v>0</v>
      </c>
      <c r="F640" s="2">
        <v>0</v>
      </c>
      <c r="G640" s="3">
        <f t="shared" si="14"/>
        <v>307490.82570000109</v>
      </c>
      <c r="H640" s="3">
        <f t="shared" si="15"/>
        <v>0.15000000083819032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21348.450000000004</v>
      </c>
      <c r="D641" s="2">
        <f>'PR-RAS'!E647</f>
        <v>28478.89</v>
      </c>
      <c r="E641" s="2">
        <v>0</v>
      </c>
      <c r="F641" s="2">
        <v>0</v>
      </c>
      <c r="G641" s="3">
        <f t="shared" si="14"/>
        <v>50115.98720000001</v>
      </c>
      <c r="H641" s="3">
        <f t="shared" si="15"/>
        <v>0.56000000000494765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28478.889999999948</v>
      </c>
      <c r="D643" s="2">
        <f>'PR-RAS'!E649</f>
        <v>0</v>
      </c>
      <c r="E643" s="2">
        <v>0</v>
      </c>
      <c r="F643" s="2">
        <v>0</v>
      </c>
      <c r="G643" s="3">
        <f t="shared" si="14"/>
        <v>18283.447379999969</v>
      </c>
      <c r="H643" s="3">
        <f t="shared" si="15"/>
        <v>0.11000000005151378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212124.26000000082</v>
      </c>
      <c r="E644" s="2">
        <v>0</v>
      </c>
      <c r="F644" s="2">
        <v>0</v>
      </c>
      <c r="G644" s="3">
        <f t="shared" si="14"/>
        <v>272791.79836000106</v>
      </c>
      <c r="H644" s="3">
        <f t="shared" si="15"/>
        <v>0.26000000082422048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177442.62</v>
      </c>
      <c r="D645" s="2">
        <f>'PR-RAS'!E651</f>
        <v>0</v>
      </c>
      <c r="E645" s="2">
        <v>0</v>
      </c>
      <c r="F645" s="2">
        <v>0</v>
      </c>
      <c r="G645" s="3">
        <f t="shared" si="14"/>
        <v>114273.04728</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65854.259999999995</v>
      </c>
      <c r="D646" s="2">
        <f>'PR-RAS'!E653</f>
        <v>73220.92</v>
      </c>
      <c r="E646" s="2">
        <v>0</v>
      </c>
      <c r="F646" s="2">
        <v>0</v>
      </c>
      <c r="G646" s="3">
        <f t="shared" si="14"/>
        <v>136930.98449999999</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847082.05</v>
      </c>
      <c r="D647" s="2">
        <f>'PR-RAS'!E654</f>
        <v>1573728.84</v>
      </c>
      <c r="E647" s="2">
        <v>0</v>
      </c>
      <c r="F647" s="2">
        <v>0</v>
      </c>
      <c r="G647" s="3">
        <f t="shared" si="14"/>
        <v>2580472.6655800003</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839715.39</v>
      </c>
      <c r="D648" s="2">
        <f>'PR-RAS'!E655</f>
        <v>1553232.02</v>
      </c>
      <c r="E648" s="2">
        <v>0</v>
      </c>
      <c r="F648" s="2">
        <v>0</v>
      </c>
      <c r="G648" s="3">
        <f t="shared" si="14"/>
        <v>2553178.0912100002</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73220.920000000042</v>
      </c>
      <c r="D649" s="2">
        <f>'PR-RAS'!E656</f>
        <v>93717.739999999991</v>
      </c>
      <c r="E649" s="2">
        <v>0</v>
      </c>
      <c r="F649" s="2">
        <v>0</v>
      </c>
      <c r="G649" s="3">
        <f t="shared" si="14"/>
        <v>168905.34720000002</v>
      </c>
      <c r="H649" s="3">
        <f t="shared" si="15"/>
        <v>0.33999999996740371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83</v>
      </c>
      <c r="E651" s="2">
        <v>0</v>
      </c>
      <c r="F651" s="2">
        <v>0</v>
      </c>
      <c r="G651" s="3">
        <f t="shared" si="14"/>
        <v>163.15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83</v>
      </c>
      <c r="D653" s="2">
        <f>'PR-RAS'!E660</f>
        <v>101</v>
      </c>
      <c r="E653" s="2">
        <v>0</v>
      </c>
      <c r="F653" s="2">
        <v>0</v>
      </c>
      <c r="G653" s="3">
        <f t="shared" si="14"/>
        <v>185.82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1923153.4</v>
      </c>
      <c r="D677" s="2">
        <f>'PR-RAS'!E684</f>
        <v>2225464.92</v>
      </c>
      <c r="E677" s="2">
        <v>0</v>
      </c>
      <c r="F677" s="2">
        <v>0</v>
      </c>
      <c r="G677" s="3">
        <f t="shared" si="14"/>
        <v>4308880.2702400004</v>
      </c>
      <c r="H677" s="3">
        <f t="shared" si="15"/>
        <v>0.47999999998137355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37570.18</v>
      </c>
      <c r="D678" s="2">
        <f>'PR-RAS'!E685</f>
        <v>965</v>
      </c>
      <c r="E678" s="2">
        <v>0</v>
      </c>
      <c r="F678" s="2">
        <v>0</v>
      </c>
      <c r="G678" s="3">
        <f t="shared" si="14"/>
        <v>26741.621860000003</v>
      </c>
      <c r="H678" s="3">
        <f t="shared" si="15"/>
        <v>0.18000000000029104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2173.9699999999998</v>
      </c>
      <c r="D698" s="2">
        <f>'PR-RAS'!E705</f>
        <v>0</v>
      </c>
      <c r="E698" s="2">
        <v>0</v>
      </c>
      <c r="F698" s="2">
        <v>0</v>
      </c>
      <c r="G698" s="3">
        <f t="shared" si="14"/>
        <v>1515.2570899999998</v>
      </c>
      <c r="H698" s="3">
        <f t="shared" si="15"/>
        <v>3.0000000000200089E-2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86445.57</v>
      </c>
      <c r="D717" s="2">
        <f>'PR-RAS'!E724</f>
        <v>84898.11</v>
      </c>
      <c r="E717" s="2">
        <v>0</v>
      </c>
      <c r="F717" s="2">
        <v>0</v>
      </c>
      <c r="G717" s="3">
        <f t="shared" si="14"/>
        <v>183469.12164</v>
      </c>
      <c r="H717" s="3">
        <f t="shared" si="15"/>
        <v>0.53999999999359716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3206.99</v>
      </c>
      <c r="E725" s="2">
        <v>0</v>
      </c>
      <c r="F725" s="2">
        <v>0</v>
      </c>
      <c r="G725" s="3">
        <f t="shared" si="14"/>
        <v>6339.5467199999994</v>
      </c>
      <c r="H725" s="3">
        <f t="shared" si="15"/>
        <v>0.31000000000040018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3752.24</v>
      </c>
      <c r="D726" s="2">
        <f>'PR-RAS'!E733</f>
        <v>5738.72</v>
      </c>
      <c r="E726" s="2">
        <v>0</v>
      </c>
      <c r="F726" s="2">
        <v>0</v>
      </c>
      <c r="G726" s="3">
        <f t="shared" si="14"/>
        <v>11041.518</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44995.34</v>
      </c>
      <c r="D727" s="2">
        <f>'PR-RAS'!E734</f>
        <v>49210.45</v>
      </c>
      <c r="E727" s="2">
        <v>0</v>
      </c>
      <c r="F727" s="2">
        <v>0</v>
      </c>
      <c r="G727" s="3">
        <f t="shared" si="14"/>
        <v>104120.19024</v>
      </c>
      <c r="H727" s="3">
        <f t="shared" si="15"/>
        <v>0.78999999999359716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4762.57</v>
      </c>
      <c r="D729" s="2">
        <f>'PR-RAS'!E736</f>
        <v>4975.6000000000004</v>
      </c>
      <c r="E729" s="2">
        <v>0</v>
      </c>
      <c r="F729" s="2">
        <v>0</v>
      </c>
      <c r="G729" s="3">
        <f t="shared" si="14"/>
        <v>10711.62456</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2487.2399999999998</v>
      </c>
      <c r="D731" s="2">
        <f>'PR-RAS'!E738</f>
        <v>35297.61</v>
      </c>
      <c r="E731" s="2">
        <v>0</v>
      </c>
      <c r="F731" s="2">
        <v>0</v>
      </c>
      <c r="G731" s="3">
        <f t="shared" si="14"/>
        <v>53350.195800000001</v>
      </c>
      <c r="H731" s="3">
        <f t="shared" si="15"/>
        <v>0.62999999999919964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5591.14</v>
      </c>
      <c r="D732" s="2">
        <f>'PR-RAS'!E739</f>
        <v>0</v>
      </c>
      <c r="E732" s="2">
        <v>0</v>
      </c>
      <c r="F732" s="2">
        <v>0</v>
      </c>
      <c r="G732" s="3">
        <f t="shared" si="14"/>
        <v>4087.1233400000001</v>
      </c>
      <c r="H732" s="3">
        <f t="shared" si="15"/>
        <v>0.14000000000032742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2014.77</v>
      </c>
      <c r="D734" s="2">
        <f>'PR-RAS'!E741</f>
        <v>4949.87</v>
      </c>
      <c r="E734" s="2">
        <v>0</v>
      </c>
      <c r="F734" s="2">
        <v>0</v>
      </c>
      <c r="G734" s="3">
        <f t="shared" si="14"/>
        <v>8733.33583</v>
      </c>
      <c r="H734" s="3">
        <f t="shared" si="15"/>
        <v>0.36000000000012733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2305</v>
      </c>
      <c r="D735" s="2">
        <f>'PR-RAS'!E742</f>
        <v>2446.86</v>
      </c>
      <c r="E735" s="2">
        <v>0</v>
      </c>
      <c r="F735" s="2">
        <v>0</v>
      </c>
      <c r="G735" s="3">
        <f t="shared" si="14"/>
        <v>5283.8604800000003</v>
      </c>
      <c r="H735" s="3">
        <f t="shared" si="15"/>
        <v>0.13999999999987267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53.09</v>
      </c>
      <c r="D736" s="2">
        <f>'PR-RAS'!E743</f>
        <v>40</v>
      </c>
      <c r="E736" s="2">
        <v>0</v>
      </c>
      <c r="F736" s="2">
        <v>0</v>
      </c>
      <c r="G736" s="3">
        <f t="shared" ref="G736:G737" si="28">(B736/1000)*(C736*1+D736*2)</f>
        <v>97.821150000000003</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2108</v>
      </c>
      <c r="E737" s="2">
        <v>0</v>
      </c>
      <c r="F737" s="2">
        <v>0</v>
      </c>
      <c r="G737" s="3">
        <f t="shared" si="28"/>
        <v>4566.1440000000002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54388.84</v>
      </c>
      <c r="D848" s="2">
        <f>'PR-RAS'!E855</f>
        <v>58642.65</v>
      </c>
      <c r="E848" s="2">
        <v>0</v>
      </c>
      <c r="F848" s="2">
        <v>0</v>
      </c>
      <c r="G848" s="3">
        <f t="shared" si="34"/>
        <v>145407.99658000001</v>
      </c>
      <c r="H848" s="3">
        <f t="shared" si="35"/>
        <v>0.51000000000203727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224</v>
      </c>
      <c r="D849" s="2">
        <f>'PR-RAS'!E856</f>
        <v>0</v>
      </c>
      <c r="E849" s="2">
        <v>0</v>
      </c>
      <c r="F849" s="2">
        <v>0</v>
      </c>
      <c r="G849" s="3">
        <f t="shared" si="34"/>
        <v>189.952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1179373.8199999998</v>
      </c>
      <c r="D1011" s="7">
        <f>BILANCA!E6</f>
        <v>1364250.4999999995</v>
      </c>
      <c r="E1011" s="7">
        <v>0</v>
      </c>
      <c r="F1011" s="7">
        <v>0</v>
      </c>
      <c r="G1011" s="8">
        <f t="shared" ref="G1011:G1306" si="38">B1011/1000*C1011+B1011/500*D1011</f>
        <v>3907.8748199999991</v>
      </c>
      <c r="H1011" s="8">
        <f t="shared" si="35"/>
        <v>0.68000000063329935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910580.36999999988</v>
      </c>
      <c r="D1012" s="2">
        <f>BILANCA!E7</f>
        <v>997958.61999999953</v>
      </c>
      <c r="E1012" s="2">
        <v>0</v>
      </c>
      <c r="F1012" s="2">
        <v>0</v>
      </c>
      <c r="G1012" s="3">
        <f t="shared" si="38"/>
        <v>5812.995219999998</v>
      </c>
      <c r="H1012" s="3">
        <f t="shared" si="35"/>
        <v>0.75000000034924597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213.85</v>
      </c>
      <c r="D1015" s="2">
        <f>BILANCA!E10</f>
        <v>213.85</v>
      </c>
      <c r="E1015" s="2">
        <v>0</v>
      </c>
      <c r="F1015" s="2">
        <v>0</v>
      </c>
      <c r="G1015" s="3">
        <f t="shared" si="38"/>
        <v>3.2077499999999999</v>
      </c>
      <c r="H1015" s="3">
        <f t="shared" si="35"/>
        <v>0.30000000000001137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213.85</v>
      </c>
      <c r="D1016" s="2">
        <f>BILANCA!E11</f>
        <v>213.85</v>
      </c>
      <c r="E1016" s="2">
        <v>0</v>
      </c>
      <c r="F1016" s="2">
        <v>0</v>
      </c>
      <c r="G1016" s="3">
        <f t="shared" si="38"/>
        <v>3.8492999999999995</v>
      </c>
      <c r="H1016" s="3">
        <f t="shared" si="35"/>
        <v>0.30000000000001137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898813.1399999999</v>
      </c>
      <c r="D1017" s="2">
        <f>BILANCA!E12</f>
        <v>980179.50999999954</v>
      </c>
      <c r="E1017" s="2">
        <v>0</v>
      </c>
      <c r="F1017" s="2">
        <v>0</v>
      </c>
      <c r="G1017" s="3">
        <f t="shared" si="38"/>
        <v>20014.205119999991</v>
      </c>
      <c r="H1017" s="3">
        <f t="shared" si="35"/>
        <v>0.63000000035390258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855250.0299999998</v>
      </c>
      <c r="D1018" s="2">
        <f>BILANCA!E13</f>
        <v>818201.46999999974</v>
      </c>
      <c r="E1018" s="2">
        <v>0</v>
      </c>
      <c r="F1018" s="2">
        <v>0</v>
      </c>
      <c r="G1018" s="3">
        <f t="shared" si="38"/>
        <v>19933.223759999993</v>
      </c>
      <c r="H1018" s="3">
        <f t="shared" si="35"/>
        <v>0.49999999953433871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2057217.22</v>
      </c>
      <c r="D1020" s="2">
        <f>BILANCA!E15</f>
        <v>2057217.22</v>
      </c>
      <c r="E1020" s="2">
        <v>0</v>
      </c>
      <c r="F1020" s="2">
        <v>0</v>
      </c>
      <c r="G1020" s="3">
        <f t="shared" si="38"/>
        <v>61716.516600000003</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67628.25</v>
      </c>
      <c r="D1022" s="2">
        <f>BILANCA!E17</f>
        <v>67628.25</v>
      </c>
      <c r="E1022" s="2">
        <v>0</v>
      </c>
      <c r="F1022" s="2">
        <v>0</v>
      </c>
      <c r="G1022" s="3">
        <f t="shared" si="38"/>
        <v>2434.6170000000002</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1269595.44</v>
      </c>
      <c r="D1023" s="2">
        <f>BILANCA!E18</f>
        <v>1306644</v>
      </c>
      <c r="E1023" s="2">
        <v>0</v>
      </c>
      <c r="F1023" s="2">
        <v>0</v>
      </c>
      <c r="G1023" s="3">
        <f t="shared" si="38"/>
        <v>50477.484719999993</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28450.549999999988</v>
      </c>
      <c r="D1024" s="2">
        <f>BILANCA!E19</f>
        <v>144139.59999999992</v>
      </c>
      <c r="E1024" s="2">
        <v>0</v>
      </c>
      <c r="F1024" s="2">
        <v>0</v>
      </c>
      <c r="G1024" s="3">
        <f t="shared" si="38"/>
        <v>4434.2164999999977</v>
      </c>
      <c r="H1024" s="3">
        <f t="shared" si="35"/>
        <v>0.85000000009313226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331515.49</v>
      </c>
      <c r="D1025" s="2">
        <f>BILANCA!E20</f>
        <v>385657.97</v>
      </c>
      <c r="E1025" s="2">
        <v>0</v>
      </c>
      <c r="F1025" s="2">
        <v>0</v>
      </c>
      <c r="G1025" s="3">
        <f t="shared" si="38"/>
        <v>16542.471449999997</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32763.27</v>
      </c>
      <c r="D1026" s="2">
        <f>BILANCA!E21</f>
        <v>32763.27</v>
      </c>
      <c r="E1026" s="2">
        <v>0</v>
      </c>
      <c r="F1026" s="2">
        <v>0</v>
      </c>
      <c r="G1026" s="3">
        <f t="shared" si="38"/>
        <v>1572.6369599999998</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105792.7</v>
      </c>
      <c r="D1027" s="2">
        <f>BILANCA!E22</f>
        <v>114392.7</v>
      </c>
      <c r="E1027" s="2">
        <v>0</v>
      </c>
      <c r="F1027" s="2">
        <v>0</v>
      </c>
      <c r="G1027" s="3">
        <f t="shared" si="38"/>
        <v>5687.8277000000007</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1798.79</v>
      </c>
      <c r="D1029" s="2">
        <f>BILANCA!E24</f>
        <v>1798.79</v>
      </c>
      <c r="E1029" s="2">
        <v>0</v>
      </c>
      <c r="F1029" s="2">
        <v>0</v>
      </c>
      <c r="G1029" s="3">
        <f t="shared" si="38"/>
        <v>102.53102999999999</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13586.6</v>
      </c>
      <c r="D1030" s="2">
        <f>BILANCA!E25</f>
        <v>13586.6</v>
      </c>
      <c r="E1030" s="2">
        <v>0</v>
      </c>
      <c r="F1030" s="2">
        <v>0</v>
      </c>
      <c r="G1030" s="3">
        <f t="shared" si="38"/>
        <v>815.19600000000014</v>
      </c>
      <c r="H1030" s="3">
        <f t="shared" si="35"/>
        <v>0.7999999999992724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47056.639999999999</v>
      </c>
      <c r="D1031" s="2">
        <f>BILANCA!E26</f>
        <v>80879.97</v>
      </c>
      <c r="E1031" s="2">
        <v>0</v>
      </c>
      <c r="F1031" s="2">
        <v>0</v>
      </c>
      <c r="G1031" s="3">
        <f t="shared" si="38"/>
        <v>4385.1481800000001</v>
      </c>
      <c r="H1031" s="3">
        <f t="shared" si="35"/>
        <v>0.38999999999941792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504062.94</v>
      </c>
      <c r="D1033" s="2">
        <f>BILANCA!E28</f>
        <v>484939.7</v>
      </c>
      <c r="E1033" s="2">
        <v>0</v>
      </c>
      <c r="F1033" s="2">
        <v>0</v>
      </c>
      <c r="G1033" s="3">
        <f t="shared" si="38"/>
        <v>33900.673819999996</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15112.559999999998</v>
      </c>
      <c r="D1040" s="2">
        <f>BILANCA!E35</f>
        <v>17838.440000000002</v>
      </c>
      <c r="E1040" s="2">
        <v>0</v>
      </c>
      <c r="F1040" s="2">
        <v>0</v>
      </c>
      <c r="G1040" s="3">
        <f t="shared" si="38"/>
        <v>1523.6831999999999</v>
      </c>
      <c r="H1040" s="3">
        <f t="shared" si="35"/>
        <v>0.88000000000465661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212124.81</v>
      </c>
      <c r="D1041" s="2">
        <f>BILANCA!E36</f>
        <v>259826.39</v>
      </c>
      <c r="E1041" s="2">
        <v>0</v>
      </c>
      <c r="F1041" s="2">
        <v>0</v>
      </c>
      <c r="G1041" s="3">
        <f t="shared" si="38"/>
        <v>22685.10529</v>
      </c>
      <c r="H1041" s="3">
        <f t="shared" si="35"/>
        <v>0.58000000001629815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197012.25</v>
      </c>
      <c r="D1045" s="2">
        <f>BILANCA!E40</f>
        <v>241987.95</v>
      </c>
      <c r="E1045" s="2">
        <v>0</v>
      </c>
      <c r="F1045" s="2">
        <v>0</v>
      </c>
      <c r="G1045" s="3">
        <f t="shared" si="38"/>
        <v>23834.585250000004</v>
      </c>
      <c r="H1045" s="3">
        <f t="shared" si="35"/>
        <v>0.29999999998835847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11767.23</v>
      </c>
      <c r="D1056" s="2">
        <f>BILANCA!E51</f>
        <v>11767.23</v>
      </c>
      <c r="E1056" s="2">
        <v>0</v>
      </c>
      <c r="F1056" s="2">
        <v>0</v>
      </c>
      <c r="G1056" s="3">
        <f t="shared" si="38"/>
        <v>1623.8777399999999</v>
      </c>
      <c r="H1056" s="3">
        <f t="shared" si="35"/>
        <v>0.45999999999912689</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5453.2099999999919</v>
      </c>
      <c r="E1057" s="2">
        <v>0</v>
      </c>
      <c r="F1057" s="2">
        <v>0</v>
      </c>
      <c r="G1057" s="3">
        <f t="shared" si="38"/>
        <v>512.60173999999927</v>
      </c>
      <c r="H1057" s="3">
        <f t="shared" si="35"/>
        <v>0.20999999999185093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53549.46</v>
      </c>
      <c r="D1059" s="2">
        <f>BILANCA!E54</f>
        <v>74738.48</v>
      </c>
      <c r="E1059" s="2">
        <v>0</v>
      </c>
      <c r="F1059" s="2">
        <v>0</v>
      </c>
      <c r="G1059" s="3">
        <f t="shared" si="38"/>
        <v>9948.2945799999998</v>
      </c>
      <c r="H1059" s="3">
        <f t="shared" si="35"/>
        <v>0.93999999999505235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53549.46</v>
      </c>
      <c r="D1060" s="2">
        <f>BILANCA!E55</f>
        <v>69285.27</v>
      </c>
      <c r="E1060" s="2">
        <v>0</v>
      </c>
      <c r="F1060" s="2">
        <v>0</v>
      </c>
      <c r="G1060" s="3">
        <f t="shared" si="38"/>
        <v>9606</v>
      </c>
      <c r="H1060" s="3">
        <f t="shared" si="35"/>
        <v>0.73000000000320142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558.66999999999996</v>
      </c>
      <c r="E1068" s="2">
        <v>0</v>
      </c>
      <c r="F1068" s="2">
        <v>0</v>
      </c>
      <c r="G1068" s="3">
        <f t="shared" si="38"/>
        <v>64.805719999999994</v>
      </c>
      <c r="H1068" s="3">
        <f t="shared" si="35"/>
        <v>0.33000000000004093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558.66999999999996</v>
      </c>
      <c r="E1069" s="2">
        <v>0</v>
      </c>
      <c r="F1069" s="2">
        <v>0</v>
      </c>
      <c r="G1069" s="3">
        <f t="shared" si="38"/>
        <v>65.923059999999992</v>
      </c>
      <c r="H1069" s="3">
        <f t="shared" si="35"/>
        <v>0.33000000000004093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268793.44999999995</v>
      </c>
      <c r="D1074" s="2">
        <f>BILANCA!E69</f>
        <v>366291.88</v>
      </c>
      <c r="E1074" s="2">
        <v>0</v>
      </c>
      <c r="F1074" s="2">
        <v>0</v>
      </c>
      <c r="G1074" s="3">
        <f t="shared" si="38"/>
        <v>64088.141439999992</v>
      </c>
      <c r="H1074" s="3">
        <f t="shared" si="35"/>
        <v>0.56999999994877726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73220.92</v>
      </c>
      <c r="D1075" s="2">
        <f>BILANCA!E70</f>
        <v>93717.74</v>
      </c>
      <c r="E1075" s="2">
        <v>0</v>
      </c>
      <c r="F1075" s="2">
        <v>0</v>
      </c>
      <c r="G1075" s="3">
        <f t="shared" si="38"/>
        <v>16942.666000000001</v>
      </c>
      <c r="H1075" s="3">
        <f t="shared" si="35"/>
        <v>0.33999999999650754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73205.41</v>
      </c>
      <c r="D1076" s="2">
        <f>BILANCA!E71</f>
        <v>93717.74</v>
      </c>
      <c r="E1076" s="2">
        <v>0</v>
      </c>
      <c r="F1076" s="2">
        <v>0</v>
      </c>
      <c r="G1076" s="3">
        <f t="shared" si="38"/>
        <v>17202.298740000002</v>
      </c>
      <c r="H1076" s="3">
        <f t="shared" si="35"/>
        <v>0.66999999999825377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73205.41</v>
      </c>
      <c r="D1078" s="2">
        <f>BILANCA!E73</f>
        <v>93717.74</v>
      </c>
      <c r="E1078" s="2">
        <v>0</v>
      </c>
      <c r="F1078" s="2">
        <v>0</v>
      </c>
      <c r="G1078" s="3">
        <f t="shared" si="38"/>
        <v>17723.580520000003</v>
      </c>
      <c r="H1078" s="3">
        <f t="shared" si="35"/>
        <v>0.66999999999825377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15.51</v>
      </c>
      <c r="D1085" s="2">
        <f>BILANCA!E80</f>
        <v>0</v>
      </c>
      <c r="E1085" s="2">
        <v>0</v>
      </c>
      <c r="F1085" s="2">
        <v>0</v>
      </c>
      <c r="G1085" s="3">
        <f t="shared" si="38"/>
        <v>1.1632499999999999</v>
      </c>
      <c r="H1085" s="3">
        <f t="shared" si="35"/>
        <v>0.49000000000000021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16749.82</v>
      </c>
      <c r="D1087" s="2">
        <f>BILANCA!E82</f>
        <v>41016.339999999997</v>
      </c>
      <c r="E1087" s="2">
        <v>0</v>
      </c>
      <c r="F1087" s="2">
        <v>0</v>
      </c>
      <c r="G1087" s="3">
        <f t="shared" si="38"/>
        <v>7606.2524999999996</v>
      </c>
      <c r="H1087" s="3">
        <f t="shared" si="35"/>
        <v>0.51999999999679858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16749.82</v>
      </c>
      <c r="D1092" s="2">
        <f>BILANCA!E87</f>
        <v>41016.339999999997</v>
      </c>
      <c r="E1092" s="2">
        <v>0</v>
      </c>
      <c r="F1092" s="2">
        <v>0</v>
      </c>
      <c r="G1092" s="3">
        <f t="shared" si="38"/>
        <v>8100.165</v>
      </c>
      <c r="H1092" s="3">
        <f t="shared" si="35"/>
        <v>0.51999999999679858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1380.09</v>
      </c>
      <c r="D1152" s="2">
        <f>BILANCA!E147</f>
        <v>231557.8</v>
      </c>
      <c r="E1152" s="2">
        <v>0</v>
      </c>
      <c r="F1152" s="2">
        <v>0</v>
      </c>
      <c r="G1152" s="3">
        <f t="shared" si="38"/>
        <v>65958.387979999985</v>
      </c>
      <c r="H1152" s="3">
        <f t="shared" si="41"/>
        <v>0.29000000001155968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228585.72</v>
      </c>
      <c r="E1155" s="2">
        <v>0</v>
      </c>
      <c r="F1155" s="2">
        <v>0</v>
      </c>
      <c r="G1155" s="3">
        <f t="shared" si="38"/>
        <v>66289.858800000002</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228585.72</v>
      </c>
      <c r="E1161" s="2">
        <v>0</v>
      </c>
      <c r="F1161" s="2">
        <v>0</v>
      </c>
      <c r="G1161" s="3">
        <f t="shared" si="38"/>
        <v>69032.887439999991</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1380.09</v>
      </c>
      <c r="D1166" s="2">
        <f>BILANCA!E161</f>
        <v>2972.08</v>
      </c>
      <c r="E1166" s="2">
        <v>0</v>
      </c>
      <c r="F1166" s="2">
        <v>0</v>
      </c>
      <c r="G1166" s="3">
        <f t="shared" si="38"/>
        <v>1142.5830000000001</v>
      </c>
      <c r="H1166" s="3">
        <f t="shared" si="41"/>
        <v>0.16999999999984539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177442.62</v>
      </c>
      <c r="D1176" s="2">
        <f>BILANCA!E171</f>
        <v>0</v>
      </c>
      <c r="E1176" s="2">
        <v>0</v>
      </c>
      <c r="F1176" s="2">
        <v>0</v>
      </c>
      <c r="G1176" s="3">
        <f t="shared" si="38"/>
        <v>29455.474920000001</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177442.62</v>
      </c>
      <c r="D1179" s="2">
        <f>BILANCA!E174</f>
        <v>0</v>
      </c>
      <c r="E1179" s="2">
        <v>0</v>
      </c>
      <c r="F1179" s="2">
        <v>0</v>
      </c>
      <c r="G1179" s="3">
        <f t="shared" si="38"/>
        <v>29987.802780000002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1179373.82</v>
      </c>
      <c r="D1180" s="2">
        <f>BILANCA!E176</f>
        <v>1364250.5</v>
      </c>
      <c r="E1180" s="2">
        <v>0</v>
      </c>
      <c r="F1180" s="2">
        <v>0</v>
      </c>
      <c r="G1180" s="3">
        <f t="shared" si="38"/>
        <v>664338.71940000006</v>
      </c>
      <c r="H1180" s="3">
        <f t="shared" si="41"/>
        <v>0.67999999993480742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238934.21</v>
      </c>
      <c r="D1181" s="2">
        <f>BILANCA!E177</f>
        <v>346858.08</v>
      </c>
      <c r="E1181" s="2">
        <v>0</v>
      </c>
      <c r="F1181" s="2">
        <v>0</v>
      </c>
      <c r="G1181" s="3">
        <f t="shared" si="38"/>
        <v>159483.21327000001</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238865.21</v>
      </c>
      <c r="D1182" s="2">
        <f>BILANCA!E178</f>
        <v>267502.7</v>
      </c>
      <c r="E1182" s="2">
        <v>0</v>
      </c>
      <c r="F1182" s="2">
        <v>0</v>
      </c>
      <c r="G1182" s="3">
        <f t="shared" si="38"/>
        <v>133105.74492</v>
      </c>
      <c r="H1182" s="3">
        <f t="shared" si="41"/>
        <v>0.5099999999802094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173806.91</v>
      </c>
      <c r="D1183" s="2">
        <f>BILANCA!E179</f>
        <v>233743.48</v>
      </c>
      <c r="E1183" s="2">
        <v>0</v>
      </c>
      <c r="F1183" s="2">
        <v>0</v>
      </c>
      <c r="G1183" s="3">
        <f t="shared" si="38"/>
        <v>110943.83951000001</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47717.7</v>
      </c>
      <c r="D1184" s="2">
        <f>BILANCA!E180</f>
        <v>33759.22</v>
      </c>
      <c r="E1184" s="2">
        <v>0</v>
      </c>
      <c r="F1184" s="2">
        <v>0</v>
      </c>
      <c r="G1184" s="3">
        <f t="shared" si="38"/>
        <v>20051.088359999998</v>
      </c>
      <c r="H1184" s="3">
        <f t="shared" si="41"/>
        <v>0.52000000000407454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17340.599999999999</v>
      </c>
      <c r="D1200" s="2">
        <f>BILANCA!E196</f>
        <v>0</v>
      </c>
      <c r="E1200" s="2">
        <v>0</v>
      </c>
      <c r="F1200" s="2">
        <v>0</v>
      </c>
      <c r="G1200" s="3">
        <f t="shared" si="38"/>
        <v>3294.7139999999999</v>
      </c>
      <c r="H1200" s="3">
        <f t="shared" si="41"/>
        <v>0.40000000000145519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69</v>
      </c>
      <c r="D1201" s="2">
        <f>BILANCA!E197</f>
        <v>44975.7</v>
      </c>
      <c r="E1201" s="2">
        <v>0</v>
      </c>
      <c r="F1201" s="2">
        <v>0</v>
      </c>
      <c r="G1201" s="3">
        <f t="shared" si="38"/>
        <v>17193.896399999998</v>
      </c>
      <c r="H1201" s="3">
        <f t="shared" si="41"/>
        <v>0.30000000000291038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69</v>
      </c>
      <c r="D1202" s="2">
        <f>BILANCA!E198</f>
        <v>0</v>
      </c>
      <c r="E1202" s="2">
        <v>0</v>
      </c>
      <c r="F1202" s="2">
        <v>0</v>
      </c>
      <c r="G1202" s="3">
        <f t="shared" ref="G1202:G1206" si="44">B1202/1000*C1202+B1202/500*D1202</f>
        <v>13.248000000000001</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44975.7</v>
      </c>
      <c r="E1203" s="2">
        <v>0</v>
      </c>
      <c r="F1203" s="2">
        <v>0</v>
      </c>
      <c r="G1203" s="3">
        <f t="shared" si="44"/>
        <v>17360.620199999998</v>
      </c>
      <c r="H1203" s="3">
        <f t="shared" si="45"/>
        <v>0.30000000000291038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34379.68</v>
      </c>
      <c r="E1251" s="2">
        <v>0</v>
      </c>
      <c r="F1251" s="2">
        <v>0</v>
      </c>
      <c r="G1251" s="3">
        <f>B1251/1000*C1251+B1251/500*D1251</f>
        <v>16571.00576</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940439.61</v>
      </c>
      <c r="D1255" s="2">
        <f>BILANCA!E251</f>
        <v>1017392.4199999999</v>
      </c>
      <c r="E1255" s="2">
        <v>0</v>
      </c>
      <c r="F1255" s="2">
        <v>0</v>
      </c>
      <c r="G1255" s="3">
        <f t="shared" si="38"/>
        <v>728929.99024999992</v>
      </c>
      <c r="H1255" s="3">
        <f t="shared" si="41"/>
        <v>0.80999999993946403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910580.59</v>
      </c>
      <c r="D1256" s="2">
        <f>BILANCA!E252</f>
        <v>997958.84</v>
      </c>
      <c r="E1256" s="2">
        <v>0</v>
      </c>
      <c r="F1256" s="2">
        <v>0</v>
      </c>
      <c r="G1256" s="3">
        <f t="shared" si="38"/>
        <v>714998.57441999996</v>
      </c>
      <c r="H1256" s="3">
        <f t="shared" si="41"/>
        <v>0.57000000006519258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910580.59</v>
      </c>
      <c r="D1257" s="2">
        <f>BILANCA!E253</f>
        <v>997958.84</v>
      </c>
      <c r="E1257" s="2">
        <v>0</v>
      </c>
      <c r="F1257" s="2">
        <v>0</v>
      </c>
      <c r="G1257" s="3">
        <f t="shared" si="38"/>
        <v>717905.07269000006</v>
      </c>
      <c r="H1257" s="3">
        <f t="shared" si="41"/>
        <v>0.57000000006519258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28478.89</v>
      </c>
      <c r="D1259" s="2">
        <f>BILANCA!E255</f>
        <v>-212124.26</v>
      </c>
      <c r="E1259" s="2">
        <v>0</v>
      </c>
      <c r="F1259" s="2">
        <v>0</v>
      </c>
      <c r="G1259" s="3">
        <f t="shared" si="38"/>
        <v>-98546.637870000006</v>
      </c>
      <c r="H1259" s="3">
        <f t="shared" si="41"/>
        <v>0.3700000000098953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73956.22</v>
      </c>
      <c r="D1260" s="2">
        <f>BILANCA!E256</f>
        <v>0</v>
      </c>
      <c r="E1260" s="2">
        <v>0</v>
      </c>
      <c r="F1260" s="2">
        <v>0</v>
      </c>
      <c r="G1260" s="3">
        <f t="shared" si="38"/>
        <v>18489.055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73956.22</v>
      </c>
      <c r="D1261" s="2">
        <f>BILANCA!E257</f>
        <v>0</v>
      </c>
      <c r="E1261" s="2">
        <v>0</v>
      </c>
      <c r="F1261" s="2">
        <v>0</v>
      </c>
      <c r="G1261" s="3">
        <f t="shared" si="38"/>
        <v>18563.01122</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45477.33</v>
      </c>
      <c r="D1264" s="2">
        <f>BILANCA!E260</f>
        <v>212124.26</v>
      </c>
      <c r="E1264" s="2">
        <v>0</v>
      </c>
      <c r="F1264" s="2">
        <v>0</v>
      </c>
      <c r="G1264" s="3">
        <f t="shared" si="38"/>
        <v>119310.3659</v>
      </c>
      <c r="H1264" s="3">
        <f t="shared" si="41"/>
        <v>0.59000000001105946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122308.48</v>
      </c>
      <c r="E1265" s="2">
        <v>0</v>
      </c>
      <c r="F1265" s="2">
        <v>0</v>
      </c>
      <c r="G1265" s="3">
        <f t="shared" si="38"/>
        <v>62377.324800000002</v>
      </c>
      <c r="H1265" s="3">
        <f t="shared" si="41"/>
        <v>0.47999999999592546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45477.33</v>
      </c>
      <c r="D1266" s="2">
        <f>BILANCA!E262</f>
        <v>89815.78</v>
      </c>
      <c r="E1266" s="2">
        <v>0</v>
      </c>
      <c r="F1266" s="2">
        <v>0</v>
      </c>
      <c r="G1266" s="3">
        <f t="shared" si="38"/>
        <v>57627.875840000001</v>
      </c>
      <c r="H1266" s="3">
        <f t="shared" si="41"/>
        <v>0.55000000000291038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1380.13</v>
      </c>
      <c r="D1278" s="2">
        <f>BILANCA!E274</f>
        <v>231557.84</v>
      </c>
      <c r="E1278" s="2">
        <v>0</v>
      </c>
      <c r="F1278" s="2">
        <v>0</v>
      </c>
      <c r="G1278" s="3">
        <f t="shared" si="38"/>
        <v>124484.87708000001</v>
      </c>
      <c r="H1278" s="3">
        <f t="shared" si="41"/>
        <v>0.2900000000036016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228585.72</v>
      </c>
      <c r="E1281" s="2">
        <v>0</v>
      </c>
      <c r="F1281" s="2">
        <v>0</v>
      </c>
      <c r="G1281" s="3">
        <f t="shared" si="48"/>
        <v>123893.46024000001</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228585.72</v>
      </c>
      <c r="E1287" s="2">
        <v>0</v>
      </c>
      <c r="F1287" s="2">
        <v>0</v>
      </c>
      <c r="G1287" s="3">
        <f t="shared" si="48"/>
        <v>126636.48888</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1380.13</v>
      </c>
      <c r="D1292" s="2">
        <f>BILANCA!E288</f>
        <v>2972.12</v>
      </c>
      <c r="E1292" s="2">
        <v>0</v>
      </c>
      <c r="F1292" s="2">
        <v>0</v>
      </c>
      <c r="G1292" s="3">
        <f t="shared" si="48"/>
        <v>2065.4723399999998</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1380.09</v>
      </c>
      <c r="D1305" s="2">
        <f>BILANCA!E302</f>
        <v>44975.7</v>
      </c>
      <c r="E1305" s="2">
        <v>0</v>
      </c>
      <c r="F1305" s="2">
        <v>0</v>
      </c>
      <c r="G1305" s="3">
        <f t="shared" si="38"/>
        <v>26942.789549999998</v>
      </c>
      <c r="H1305" s="3">
        <f t="shared" si="41"/>
        <v>0.39000000000282853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186582.1</v>
      </c>
      <c r="E1306" s="2">
        <v>0</v>
      </c>
      <c r="F1306" s="2">
        <v>0</v>
      </c>
      <c r="G1306" s="3">
        <f t="shared" si="38"/>
        <v>110456.6032</v>
      </c>
      <c r="H1306" s="3">
        <f t="shared" si="41"/>
        <v>0.10000000000582077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16749.82</v>
      </c>
      <c r="D1311" s="2">
        <f>BILANCA!E308</f>
        <v>41016.339999999997</v>
      </c>
      <c r="E1311" s="2">
        <v>0</v>
      </c>
      <c r="F1311" s="2">
        <v>0</v>
      </c>
      <c r="G1311" s="3">
        <f t="shared" si="52"/>
        <v>29733.532499999998</v>
      </c>
      <c r="H1311" s="3">
        <f t="shared" si="41"/>
        <v>0.51999999999679858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61422.59</v>
      </c>
      <c r="D1339" s="2">
        <f>BILANCA!E336</f>
        <v>3031.88</v>
      </c>
      <c r="E1339" s="2">
        <v>0</v>
      </c>
      <c r="F1339" s="2">
        <v>0</v>
      </c>
      <c r="G1339" s="3">
        <f t="shared" si="52"/>
        <v>22203.009150000002</v>
      </c>
      <c r="H1339" s="3">
        <f t="shared" si="41"/>
        <v>0.53000000000338332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177442.62</v>
      </c>
      <c r="D1340" s="2">
        <f>BILANCA!E337</f>
        <v>264470.82</v>
      </c>
      <c r="E1340" s="2">
        <v>0</v>
      </c>
      <c r="F1340" s="2">
        <v>0</v>
      </c>
      <c r="G1340" s="3">
        <f t="shared" si="52"/>
        <v>233106.80580000003</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69</v>
      </c>
      <c r="D1341" s="2">
        <f>BILANCA!E338</f>
        <v>44975.7</v>
      </c>
      <c r="E1341" s="2">
        <v>0</v>
      </c>
      <c r="F1341" s="2">
        <v>0</v>
      </c>
      <c r="G1341" s="3">
        <f t="shared" si="52"/>
        <v>29796.752400000001</v>
      </c>
      <c r="H1341" s="3">
        <f t="shared" si="41"/>
        <v>0.30000000000291038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34379.68</v>
      </c>
      <c r="E1382" s="2">
        <v>0</v>
      </c>
      <c r="F1382" s="2">
        <v>0</v>
      </c>
      <c r="G1382" s="3">
        <f t="shared" si="59"/>
        <v>25578.481919999998</v>
      </c>
      <c r="H1382" s="3">
        <f t="shared" si="60"/>
        <v>0.31999999999970896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2590518.94</v>
      </c>
      <c r="D1510" s="2">
        <f>'RAS-funkcijski'!E114</f>
        <v>3867756.0500000003</v>
      </c>
      <c r="E1510" s="2">
        <v>0</v>
      </c>
      <c r="F1510" s="2">
        <v>0</v>
      </c>
      <c r="G1510" s="3">
        <f t="shared" si="52"/>
        <v>1135863.4144000001</v>
      </c>
      <c r="H1510" s="3">
        <f t="shared" si="63"/>
        <v>0.11000000033527613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2438125.58</v>
      </c>
      <c r="D1511" s="2">
        <f>'RAS-funkcijski'!E115</f>
        <v>3687122.87</v>
      </c>
      <c r="E1511" s="2">
        <v>0</v>
      </c>
      <c r="F1511" s="2">
        <v>0</v>
      </c>
      <c r="G1511" s="3">
        <f t="shared" si="52"/>
        <v>1089173.21652</v>
      </c>
      <c r="H1511" s="3">
        <f t="shared" si="63"/>
        <v>0.54999999981373549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2438125.58</v>
      </c>
      <c r="D1513" s="2">
        <f>'RAS-funkcijski'!E117</f>
        <v>3687122.87</v>
      </c>
      <c r="E1513" s="2">
        <v>0</v>
      </c>
      <c r="F1513" s="2">
        <v>0</v>
      </c>
      <c r="G1513" s="3">
        <f t="shared" si="52"/>
        <v>1108797.9591600001</v>
      </c>
      <c r="H1513" s="3">
        <f t="shared" si="63"/>
        <v>0.54999999981373549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152393.35999999999</v>
      </c>
      <c r="D1522" s="2">
        <f>'RAS-funkcijski'!E126</f>
        <v>180633.18</v>
      </c>
      <c r="E1522" s="2">
        <v>0</v>
      </c>
      <c r="F1522" s="2">
        <v>0</v>
      </c>
      <c r="G1522" s="3">
        <f t="shared" si="52"/>
        <v>62666.485839999994</v>
      </c>
      <c r="H1522" s="3">
        <f t="shared" si="63"/>
        <v>0.53999999997904524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2590518.94</v>
      </c>
      <c r="D1537" s="14">
        <f>'RAS-funkcijski'!E141</f>
        <v>3867756.0500000003</v>
      </c>
      <c r="E1537" s="14">
        <v>0</v>
      </c>
      <c r="F1537" s="14">
        <v>0</v>
      </c>
      <c r="G1537" s="15">
        <f t="shared" si="52"/>
        <v>1414666.2524800003</v>
      </c>
      <c r="H1537" s="15">
        <f t="shared" si="63"/>
        <v>0.11000000033527613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10058.67</v>
      </c>
      <c r="D1538" s="7">
        <f>'P-VRIO'!E5</f>
        <v>18.73</v>
      </c>
      <c r="E1538" s="7">
        <v>0</v>
      </c>
      <c r="F1538" s="7">
        <v>0</v>
      </c>
      <c r="G1538" s="8">
        <f t="shared" si="52"/>
        <v>10.09613</v>
      </c>
      <c r="H1538" s="8">
        <f t="shared" si="63"/>
        <v>0.59999999999992681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18.73</v>
      </c>
      <c r="E1539" s="2">
        <v>0</v>
      </c>
      <c r="F1539" s="2">
        <v>0</v>
      </c>
      <c r="G1539" s="3">
        <f t="shared" si="52"/>
        <v>7.492E-2</v>
      </c>
      <c r="H1539" s="3">
        <f t="shared" si="63"/>
        <v>0.26999999999999957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18.73</v>
      </c>
      <c r="E1540" s="2">
        <v>0</v>
      </c>
      <c r="F1540" s="2">
        <v>0</v>
      </c>
      <c r="G1540" s="3">
        <f t="shared" si="52"/>
        <v>0.11238000000000001</v>
      </c>
      <c r="H1540" s="3">
        <f t="shared" si="63"/>
        <v>0.26999999999999957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18.73</v>
      </c>
      <c r="E1542" s="2">
        <v>0</v>
      </c>
      <c r="F1542" s="2">
        <v>0</v>
      </c>
      <c r="G1542" s="3">
        <f t="shared" si="52"/>
        <v>0.18730000000000002</v>
      </c>
      <c r="H1542" s="3">
        <f t="shared" si="63"/>
        <v>0.26999999999999957</v>
      </c>
      <c r="I1542" s="11">
        <f t="shared" si="64"/>
        <v>5.0570999999999929E-2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10058.67</v>
      </c>
      <c r="D1555" s="2">
        <f>'P-VRIO'!E22</f>
        <v>0</v>
      </c>
      <c r="E1555" s="2">
        <v>0</v>
      </c>
      <c r="F1555" s="2">
        <v>0</v>
      </c>
      <c r="G1555" s="3">
        <f t="shared" si="52"/>
        <v>181.05605999999997</v>
      </c>
      <c r="H1555" s="3">
        <f t="shared" si="63"/>
        <v>0.32999999999992724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10058.67</v>
      </c>
      <c r="D1556" s="2">
        <f>'P-VRIO'!E23</f>
        <v>0</v>
      </c>
      <c r="E1556" s="2">
        <v>0</v>
      </c>
      <c r="F1556" s="2">
        <v>0</v>
      </c>
      <c r="G1556" s="3">
        <f t="shared" si="52"/>
        <v>191.11473000000001</v>
      </c>
      <c r="H1556" s="3">
        <f t="shared" si="63"/>
        <v>0.32999999999992724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10058.67</v>
      </c>
      <c r="D1557" s="2">
        <f>'P-VRIO'!E24</f>
        <v>0</v>
      </c>
      <c r="E1557" s="2">
        <v>0</v>
      </c>
      <c r="F1557" s="2">
        <v>0</v>
      </c>
      <c r="G1557" s="3">
        <f t="shared" si="52"/>
        <v>201.17340000000002</v>
      </c>
      <c r="H1557" s="3">
        <f t="shared" si="63"/>
        <v>0.32999999999992724</v>
      </c>
      <c r="I1557" s="11">
        <f t="shared" ref="I1557:I1562" si="66">G1557*H1557</f>
        <v>66.387221999985371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238934.21</v>
      </c>
      <c r="D1582" s="7"/>
      <c r="E1582" s="7">
        <v>0</v>
      </c>
      <c r="F1582" s="7">
        <v>0</v>
      </c>
      <c r="G1582" s="8">
        <f t="shared" ref="G1582:G1686" si="70">B1582/1000*C1582</f>
        <v>238.93421000000001</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3822632.6100000003</v>
      </c>
      <c r="D1583" s="2">
        <v>0</v>
      </c>
      <c r="E1583" s="2">
        <v>0</v>
      </c>
      <c r="F1583" s="2">
        <v>0</v>
      </c>
      <c r="G1583" s="3">
        <f t="shared" si="70"/>
        <v>7645.2652200000011</v>
      </c>
      <c r="H1583" s="3">
        <f t="shared" si="71"/>
        <v>0.38999999966472387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3557944.3700000006</v>
      </c>
      <c r="D1585" s="2">
        <v>0</v>
      </c>
      <c r="E1585" s="2">
        <v>0</v>
      </c>
      <c r="F1585" s="2">
        <v>0</v>
      </c>
      <c r="G1585" s="3">
        <f t="shared" si="70"/>
        <v>14231.777480000002</v>
      </c>
      <c r="H1585" s="3">
        <f t="shared" si="71"/>
        <v>0.37000000057742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2664522.7000000002</v>
      </c>
      <c r="D1586" s="2">
        <v>0</v>
      </c>
      <c r="E1586" s="2">
        <v>0</v>
      </c>
      <c r="F1586" s="2">
        <v>0</v>
      </c>
      <c r="G1586" s="3">
        <f t="shared" si="70"/>
        <v>13322.613500000001</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891822.53</v>
      </c>
      <c r="D1587" s="2">
        <v>0</v>
      </c>
      <c r="E1587" s="2">
        <v>0</v>
      </c>
      <c r="F1587" s="2">
        <v>0</v>
      </c>
      <c r="G1587" s="3">
        <f t="shared" si="70"/>
        <v>5350.9351800000004</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1599.14</v>
      </c>
      <c r="D1588" s="2">
        <v>0</v>
      </c>
      <c r="E1588" s="2">
        <v>0</v>
      </c>
      <c r="F1588" s="2">
        <v>0</v>
      </c>
      <c r="G1588" s="3">
        <f t="shared" si="70"/>
        <v>11.193980000000002</v>
      </c>
      <c r="H1588" s="3">
        <f t="shared" si="71"/>
        <v>0.14000000000010004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176050.11</v>
      </c>
      <c r="D1594" s="2">
        <v>0</v>
      </c>
      <c r="E1594" s="2">
        <v>0</v>
      </c>
      <c r="F1594" s="2">
        <v>0</v>
      </c>
      <c r="G1594" s="3">
        <f t="shared" si="70"/>
        <v>2288.6514299999999</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88638.13</v>
      </c>
      <c r="D1601" s="2">
        <v>0</v>
      </c>
      <c r="E1601" s="2">
        <v>0</v>
      </c>
      <c r="F1601" s="2">
        <v>0</v>
      </c>
      <c r="G1601" s="3">
        <f>B1601/1000*C1601</f>
        <v>1772.7626</v>
      </c>
      <c r="H1601" s="3">
        <f>ABS(C1601-ROUND(C1601,0))</f>
        <v>0.13000000000465661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3714708.7399999998</v>
      </c>
      <c r="D1602" s="2">
        <v>0</v>
      </c>
      <c r="E1602" s="2">
        <v>0</v>
      </c>
      <c r="F1602" s="2">
        <v>0</v>
      </c>
      <c r="G1602" s="3">
        <f t="shared" si="70"/>
        <v>78008.883539999995</v>
      </c>
      <c r="H1602" s="3">
        <f t="shared" si="71"/>
        <v>0.26000000024214387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3511966.28</v>
      </c>
      <c r="D1604" s="2">
        <v>0</v>
      </c>
      <c r="E1604" s="2">
        <v>0</v>
      </c>
      <c r="F1604" s="2">
        <v>0</v>
      </c>
      <c r="G1604" s="3">
        <f t="shared" si="70"/>
        <v>80775.224439999991</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2608221.84</v>
      </c>
      <c r="D1605" s="2">
        <v>0</v>
      </c>
      <c r="E1605" s="2">
        <v>0</v>
      </c>
      <c r="F1605" s="2">
        <v>0</v>
      </c>
      <c r="G1605" s="3">
        <f t="shared" si="70"/>
        <v>62597.324159999996</v>
      </c>
      <c r="H1605" s="3">
        <f t="shared" si="71"/>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902145.3</v>
      </c>
      <c r="D1606" s="2">
        <v>0</v>
      </c>
      <c r="E1606" s="2">
        <v>0</v>
      </c>
      <c r="F1606" s="2">
        <v>0</v>
      </c>
      <c r="G1606" s="3">
        <f t="shared" si="70"/>
        <v>22553.632500000003</v>
      </c>
      <c r="H1606" s="3">
        <f t="shared" si="71"/>
        <v>0.30000000004656613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1599.14</v>
      </c>
      <c r="D1607" s="2">
        <v>0</v>
      </c>
      <c r="E1607" s="2">
        <v>0</v>
      </c>
      <c r="F1607" s="2">
        <v>0</v>
      </c>
      <c r="G1607" s="3">
        <f t="shared" si="70"/>
        <v>41.577640000000002</v>
      </c>
      <c r="H1607" s="3">
        <f t="shared" si="71"/>
        <v>0.14000000000010004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131143.41</v>
      </c>
      <c r="D1613" s="2">
        <v>0</v>
      </c>
      <c r="E1613" s="2">
        <v>0</v>
      </c>
      <c r="F1613" s="2">
        <v>0</v>
      </c>
      <c r="G1613" s="3">
        <f t="shared" si="70"/>
        <v>4196.5891200000005</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71599.05</v>
      </c>
      <c r="D1620" s="2">
        <v>0</v>
      </c>
      <c r="E1620" s="2">
        <v>0</v>
      </c>
      <c r="F1620" s="2">
        <v>0</v>
      </c>
      <c r="G1620" s="3">
        <f>B1620/1000*C1620</f>
        <v>2792.3629500000002</v>
      </c>
      <c r="H1620" s="3">
        <f>ABS(C1620-ROUND(C1620,0))</f>
        <v>5.0000000002910383E-2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346858.08000000054</v>
      </c>
      <c r="D1621" s="2">
        <v>0</v>
      </c>
      <c r="E1621" s="2">
        <v>0</v>
      </c>
      <c r="F1621" s="2">
        <v>0</v>
      </c>
      <c r="G1621" s="3">
        <f t="shared" si="70"/>
        <v>13874.323200000023</v>
      </c>
      <c r="H1621" s="3">
        <f t="shared" si="71"/>
        <v>8.0000000540167093E-2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48007.579999999994</v>
      </c>
      <c r="D1622" s="2">
        <v>0</v>
      </c>
      <c r="E1622" s="2">
        <v>0</v>
      </c>
      <c r="F1622" s="2">
        <v>0</v>
      </c>
      <c r="G1622" s="3">
        <f t="shared" si="70"/>
        <v>1968.3107799999998</v>
      </c>
      <c r="H1622" s="3">
        <f t="shared" si="71"/>
        <v>0.42000000000552973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3031.88</v>
      </c>
      <c r="D1628" s="2">
        <v>0</v>
      </c>
      <c r="E1628" s="2">
        <v>0</v>
      </c>
      <c r="F1628" s="2">
        <v>0</v>
      </c>
      <c r="G1628" s="3">
        <f t="shared" si="70"/>
        <v>142.49836000000002</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3031.88</v>
      </c>
      <c r="D1634" s="2">
        <v>0</v>
      </c>
      <c r="E1634" s="2">
        <v>0</v>
      </c>
      <c r="F1634" s="2">
        <v>0</v>
      </c>
      <c r="G1634" s="3">
        <f t="shared" si="70"/>
        <v>160.68964</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3031.88</v>
      </c>
      <c r="D1635" s="2">
        <v>0</v>
      </c>
      <c r="E1635" s="2">
        <v>0</v>
      </c>
      <c r="F1635" s="2">
        <v>0</v>
      </c>
      <c r="G1635" s="3">
        <f t="shared" si="70"/>
        <v>163.72152</v>
      </c>
      <c r="H1635" s="3">
        <f t="shared" si="71"/>
        <v>0.11999999999989086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44975.7</v>
      </c>
      <c r="D1669" s="2">
        <v>0</v>
      </c>
      <c r="E1669" s="2">
        <v>0</v>
      </c>
      <c r="F1669" s="2">
        <v>0</v>
      </c>
      <c r="G1669" s="3">
        <f t="shared" si="70"/>
        <v>3957.8615999999997</v>
      </c>
      <c r="H1669" s="3">
        <f t="shared" si="71"/>
        <v>0.30000000000291038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44975.7</v>
      </c>
      <c r="D1671" s="2">
        <v>0</v>
      </c>
      <c r="E1671" s="2">
        <v>0</v>
      </c>
      <c r="F1671" s="2">
        <v>0</v>
      </c>
      <c r="G1671" s="3">
        <f t="shared" si="70"/>
        <v>4047.8129999999996</v>
      </c>
      <c r="H1671" s="3">
        <f t="shared" si="71"/>
        <v>0.30000000000291038</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298850.5</v>
      </c>
      <c r="D1681" s="2">
        <v>0</v>
      </c>
      <c r="E1681" s="2">
        <v>0</v>
      </c>
      <c r="F1681" s="2">
        <v>0</v>
      </c>
      <c r="G1681" s="3">
        <f t="shared" si="70"/>
        <v>29885.050000000003</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264470.82</v>
      </c>
      <c r="D1683" s="2">
        <v>0</v>
      </c>
      <c r="E1683" s="2">
        <v>0</v>
      </c>
      <c r="F1683" s="2">
        <v>0</v>
      </c>
      <c r="G1683" s="3">
        <f t="shared" si="70"/>
        <v>26976.023639999999</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34379.68</v>
      </c>
      <c r="D1686" s="14">
        <v>0</v>
      </c>
      <c r="E1686" s="14">
        <v>0</v>
      </c>
      <c r="F1686" s="14">
        <v>0</v>
      </c>
      <c r="G1686" s="15">
        <f t="shared" si="70"/>
        <v>3609.8663999999999</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4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15376</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15376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2597649.38</v>
      </c>
      <c r="I17" s="275">
        <f>'PR-RAS'!E6</f>
        <v>3627152.9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2542867.3199999998</v>
      </c>
      <c r="I18" s="275">
        <f>'PR-RAS'!E152</f>
        <v>3688056.2900000005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28478.889999999948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212124.26000000082</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910580.36999999988</v>
      </c>
      <c r="I22" s="275">
        <f>BILANCA!E7</f>
        <v>997958.61999999953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268793.44999999995</v>
      </c>
      <c r="I23" s="275">
        <f>BILANCA!E69</f>
        <v>366291.88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238934.21</v>
      </c>
      <c r="I24" s="275">
        <f>BILANCA!E177</f>
        <v>346858.08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940439.61</v>
      </c>
      <c r="I25" s="275">
        <f>BILANCA!E251</f>
        <v>1017392.4199999999</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2590518.94</v>
      </c>
      <c r="I30" s="275">
        <f>'RAS-funkcijski'!E114</f>
        <v>3867756.0500000003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2590518.94</v>
      </c>
      <c r="I31" s="275">
        <f>'RAS-funkcijski'!E141</f>
        <v>3867756.0500000003</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10058.67</v>
      </c>
      <c r="I33" s="275">
        <f>'P-VRIO'!E5</f>
        <v>18.73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10058.67</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238934.21</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346858.08000000054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48007.579999999994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298850.5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 zoomScaleNormal="100" workbookViewId="0">
      <selection activeCell="E78" sqref="E7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2597649.38</v>
      </c>
      <c r="E6" s="60">
        <f>E7+E43+E49+E82+E106+E125+E134+E140</f>
        <v>3627152.9</v>
      </c>
      <c r="F6" s="45">
        <f t="shared" ref="F6:F132" si="0">IF(D6&lt;&gt;0,IF(E6/D6&gt;=100,"&gt;&gt;100",E6/D6*100),"-")</f>
        <v>139.63212002075508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1963205.5499999998</v>
      </c>
      <c r="E49" s="60">
        <f>E50+E53+E58+E61+E64+E68+E71+E74+E77</f>
        <v>2230091.25</v>
      </c>
      <c r="F49" s="45">
        <f t="shared" si="0"/>
        <v>113.59438394008208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1960723.5799999998</v>
      </c>
      <c r="E68" s="60">
        <f t="shared" si="11"/>
        <v>2226429.92</v>
      </c>
      <c r="F68" s="45">
        <f t="shared" si="0"/>
        <v>113.5514430851084</v>
      </c>
    </row>
    <row r="69" spans="1:6" ht="12.75" customHeight="1" x14ac:dyDescent="0.2">
      <c r="A69" s="63" t="s">
        <v>141</v>
      </c>
      <c r="B69" s="64" t="s">
        <v>142</v>
      </c>
      <c r="C69" s="247" t="s">
        <v>141</v>
      </c>
      <c r="D69" s="194">
        <v>1923153.4</v>
      </c>
      <c r="E69" s="194">
        <v>2225464.92</v>
      </c>
      <c r="F69" s="45">
        <f t="shared" si="0"/>
        <v>115.71957390398499</v>
      </c>
    </row>
    <row r="70" spans="1:6" ht="24" x14ac:dyDescent="0.2">
      <c r="A70" s="63" t="s">
        <v>143</v>
      </c>
      <c r="B70" s="64" t="s">
        <v>144</v>
      </c>
      <c r="C70" s="247" t="s">
        <v>143</v>
      </c>
      <c r="D70" s="194">
        <v>37570.18</v>
      </c>
      <c r="E70" s="194">
        <v>965</v>
      </c>
      <c r="F70" s="45">
        <f t="shared" si="0"/>
        <v>2.568526421752571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2173.9699999999998</v>
      </c>
      <c r="E74" s="60">
        <f t="shared" si="13"/>
        <v>0</v>
      </c>
      <c r="F74" s="45">
        <f t="shared" si="0"/>
        <v>0</v>
      </c>
    </row>
    <row r="75" spans="1:6" ht="12.75" customHeight="1" x14ac:dyDescent="0.2">
      <c r="A75" s="63" t="s">
        <v>153</v>
      </c>
      <c r="B75" s="65" t="s">
        <v>154</v>
      </c>
      <c r="C75" s="247" t="s">
        <v>153</v>
      </c>
      <c r="D75" s="194">
        <v>2173.9699999999998</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308</v>
      </c>
      <c r="E77" s="60">
        <f t="shared" si="14"/>
        <v>3661.33</v>
      </c>
      <c r="F77" s="45">
        <f t="shared" si="0"/>
        <v>1188.7435064935066</v>
      </c>
    </row>
    <row r="78" spans="1:6" ht="12.75" customHeight="1" x14ac:dyDescent="0.2">
      <c r="A78" s="63">
        <v>6391</v>
      </c>
      <c r="B78" s="64" t="s">
        <v>159</v>
      </c>
      <c r="C78" s="247" t="s">
        <v>160</v>
      </c>
      <c r="D78" s="194">
        <v>308</v>
      </c>
      <c r="E78" s="194">
        <v>240</v>
      </c>
      <c r="F78" s="45">
        <f t="shared" si="0"/>
        <v>77.922077922077932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3421.33</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v>
      </c>
      <c r="F82" s="45">
        <f t="shared" si="0"/>
        <v>0</v>
      </c>
    </row>
    <row r="83" spans="1:6" ht="12.75" customHeight="1" x14ac:dyDescent="0.2">
      <c r="A83" s="63">
        <v>641</v>
      </c>
      <c r="B83" s="64" t="s">
        <v>169</v>
      </c>
      <c r="C83" s="247" t="s">
        <v>170</v>
      </c>
      <c r="D83" s="60">
        <f t="shared" ref="D83:E83" si="16">SUM(D84:D90)</f>
        <v>0.01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98676.08</v>
      </c>
      <c r="E106" s="60">
        <f>E107+E112+E120+E124</f>
        <v>93923.86</v>
      </c>
      <c r="F106" s="45">
        <f t="shared" si="0"/>
        <v>95.184020281308293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98676.08</v>
      </c>
      <c r="E112" s="60">
        <f t="shared" si="20"/>
        <v>93923.86</v>
      </c>
      <c r="F112" s="45">
        <f t="shared" si="0"/>
        <v>95.184020281308293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98676.08</v>
      </c>
      <c r="E117" s="194">
        <v>93923.86</v>
      </c>
      <c r="F117" s="45">
        <f t="shared" si="0"/>
        <v>95.184020281308293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11157.189999999999</v>
      </c>
      <c r="E125" s="60">
        <f t="shared" si="22"/>
        <v>37130.870000000003</v>
      </c>
      <c r="F125" s="45">
        <f t="shared" si="0"/>
        <v>332.79768472169076</v>
      </c>
    </row>
    <row r="126" spans="1:6" ht="12.75" customHeight="1" x14ac:dyDescent="0.2">
      <c r="A126" s="63">
        <v>661</v>
      </c>
      <c r="B126" s="65" t="s">
        <v>255</v>
      </c>
      <c r="C126" s="247" t="s">
        <v>256</v>
      </c>
      <c r="D126" s="60">
        <f t="shared" ref="D126:E126" si="23">SUM(D127:D128)</f>
        <v>8951.4599999999991</v>
      </c>
      <c r="E126" s="60">
        <f t="shared" si="23"/>
        <v>8382.44</v>
      </c>
      <c r="F126" s="45">
        <f t="shared" si="0"/>
        <v>93.643271600386996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8951.4599999999991</v>
      </c>
      <c r="E128" s="194">
        <v>8382.44</v>
      </c>
      <c r="F128" s="45">
        <f t="shared" si="0"/>
        <v>93.643271600386996</v>
      </c>
    </row>
    <row r="129" spans="1:6" ht="36" x14ac:dyDescent="0.2">
      <c r="A129" s="63">
        <v>663</v>
      </c>
      <c r="B129" s="182" t="s">
        <v>261</v>
      </c>
      <c r="C129" s="247" t="s">
        <v>262</v>
      </c>
      <c r="D129" s="60">
        <f t="shared" ref="D129:E129" si="24">SUM(D130:D133)</f>
        <v>2205.73</v>
      </c>
      <c r="E129" s="60">
        <f t="shared" si="24"/>
        <v>28748.43</v>
      </c>
      <c r="F129" s="45">
        <f t="shared" si="0"/>
        <v>1303.3521781904403</v>
      </c>
    </row>
    <row r="130" spans="1:6" ht="12.75" customHeight="1" x14ac:dyDescent="0.2">
      <c r="A130" s="63">
        <v>6631</v>
      </c>
      <c r="B130" s="65" t="s">
        <v>263</v>
      </c>
      <c r="C130" s="247" t="s">
        <v>264</v>
      </c>
      <c r="D130" s="194">
        <v>640.23</v>
      </c>
      <c r="E130" s="194">
        <v>7283.52</v>
      </c>
      <c r="F130" s="45">
        <f t="shared" si="0"/>
        <v>1137.6411602080502</v>
      </c>
    </row>
    <row r="131" spans="1:6" ht="12.75" customHeight="1" x14ac:dyDescent="0.2">
      <c r="A131" s="63">
        <v>6632</v>
      </c>
      <c r="B131" s="182" t="s">
        <v>265</v>
      </c>
      <c r="C131" s="247" t="s">
        <v>266</v>
      </c>
      <c r="D131" s="194">
        <v>1565.5</v>
      </c>
      <c r="E131" s="194">
        <v>21464.91</v>
      </c>
      <c r="F131" s="45">
        <f t="shared" si="0"/>
        <v>1371.1216863621846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524610.54999999993</v>
      </c>
      <c r="E134" s="60">
        <f t="shared" si="25"/>
        <v>1266006.92</v>
      </c>
      <c r="F134" s="45">
        <f t="shared" ref="F134:F229" si="26">IF(D134&lt;&gt;0,IF(E134/D134&gt;=100,"&gt;&gt;100",E134/D134*100),"-")</f>
        <v>241.32319107955419</v>
      </c>
    </row>
    <row r="135" spans="1:6" ht="24" x14ac:dyDescent="0.2">
      <c r="A135" s="63">
        <v>671</v>
      </c>
      <c r="B135" s="182" t="s">
        <v>273</v>
      </c>
      <c r="C135" s="247" t="s">
        <v>274</v>
      </c>
      <c r="D135" s="60">
        <f t="shared" ref="D135:E135" si="27">SUM(D136:D138)</f>
        <v>524610.54999999993</v>
      </c>
      <c r="E135" s="60">
        <f t="shared" si="27"/>
        <v>1266006.92</v>
      </c>
      <c r="F135" s="45">
        <f t="shared" si="26"/>
        <v>241.32319107955419</v>
      </c>
    </row>
    <row r="136" spans="1:6" ht="12.75" customHeight="1" x14ac:dyDescent="0.2">
      <c r="A136" s="63">
        <v>6711</v>
      </c>
      <c r="B136" s="65" t="s">
        <v>275</v>
      </c>
      <c r="C136" s="247" t="s">
        <v>276</v>
      </c>
      <c r="D136" s="194">
        <v>521958.16</v>
      </c>
      <c r="E136" s="194">
        <v>1154482.79</v>
      </c>
      <c r="F136" s="45">
        <f t="shared" si="26"/>
        <v>221.18301397951132</v>
      </c>
    </row>
    <row r="137" spans="1:6" ht="24" x14ac:dyDescent="0.2">
      <c r="A137" s="63">
        <v>6712</v>
      </c>
      <c r="B137" s="182" t="s">
        <v>277</v>
      </c>
      <c r="C137" s="247" t="s">
        <v>278</v>
      </c>
      <c r="D137" s="194">
        <v>2652.39</v>
      </c>
      <c r="E137" s="194">
        <v>111524.13</v>
      </c>
      <c r="F137" s="45">
        <f t="shared" si="26"/>
        <v>4204.6656034746029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2542867.3199999998</v>
      </c>
      <c r="E152" s="60">
        <f>E153+E164+E202+E221+E230+E262+E273</f>
        <v>3688056.2900000005</v>
      </c>
      <c r="F152" s="45">
        <f t="shared" si="26"/>
        <v>145.03534104956765</v>
      </c>
    </row>
    <row r="153" spans="1:6" ht="12.75" customHeight="1" x14ac:dyDescent="0.2">
      <c r="A153" s="63">
        <v>31</v>
      </c>
      <c r="B153" s="64" t="s">
        <v>308</v>
      </c>
      <c r="C153" s="247" t="s">
        <v>3</v>
      </c>
      <c r="D153" s="60">
        <f t="shared" ref="D153:E153" si="30">D154+D159+D160</f>
        <v>2114205.38</v>
      </c>
      <c r="E153" s="60">
        <f t="shared" si="30"/>
        <v>2741506.3400000003</v>
      </c>
      <c r="F153" s="45">
        <f t="shared" si="26"/>
        <v>129.67076736887316</v>
      </c>
    </row>
    <row r="154" spans="1:6" ht="12.75" customHeight="1" x14ac:dyDescent="0.2">
      <c r="A154" s="63">
        <v>311</v>
      </c>
      <c r="B154" s="64" t="s">
        <v>309</v>
      </c>
      <c r="C154" s="247" t="s">
        <v>310</v>
      </c>
      <c r="D154" s="60">
        <f t="shared" ref="D154:E154" si="31">SUM(D155:D158)</f>
        <v>1757123.64</v>
      </c>
      <c r="E154" s="60">
        <f t="shared" si="31"/>
        <v>2279692.39</v>
      </c>
      <c r="F154" s="45">
        <f t="shared" si="26"/>
        <v>129.74001021351009</v>
      </c>
    </row>
    <row r="155" spans="1:6" ht="12.75" customHeight="1" x14ac:dyDescent="0.2">
      <c r="A155" s="63">
        <v>3111</v>
      </c>
      <c r="B155" s="64" t="s">
        <v>311</v>
      </c>
      <c r="C155" s="247" t="s">
        <v>312</v>
      </c>
      <c r="D155" s="194">
        <v>1757123.64</v>
      </c>
      <c r="E155" s="194">
        <v>2279692.39</v>
      </c>
      <c r="F155" s="45">
        <f t="shared" si="26"/>
        <v>129.74001021351009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75881.3</v>
      </c>
      <c r="E159" s="194">
        <v>90695.62</v>
      </c>
      <c r="F159" s="45">
        <f t="shared" si="26"/>
        <v>119.5230181876167</v>
      </c>
    </row>
    <row r="160" spans="1:6" ht="12.75" customHeight="1" x14ac:dyDescent="0.2">
      <c r="A160" s="63">
        <v>313</v>
      </c>
      <c r="B160" s="65" t="s">
        <v>321</v>
      </c>
      <c r="C160" s="247" t="s">
        <v>322</v>
      </c>
      <c r="D160" s="60">
        <f t="shared" ref="D160:E160" si="32">SUM(D161:D163)</f>
        <v>281200.44</v>
      </c>
      <c r="E160" s="60">
        <f t="shared" si="32"/>
        <v>371118.33</v>
      </c>
      <c r="F160" s="45">
        <f t="shared" si="26"/>
        <v>131.97644000841535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281200.44</v>
      </c>
      <c r="E162" s="194">
        <v>371118.33</v>
      </c>
      <c r="F162" s="45">
        <f t="shared" si="26"/>
        <v>131.97644000841535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368687.32999999996</v>
      </c>
      <c r="E164" s="60">
        <f>E165+E170+E178+E188+E189+E194</f>
        <v>884793.0199999999</v>
      </c>
      <c r="F164" s="45">
        <f t="shared" si="26"/>
        <v>239.98465583289774</v>
      </c>
    </row>
    <row r="165" spans="1:6" ht="12.75" customHeight="1" x14ac:dyDescent="0.2">
      <c r="A165" s="63">
        <v>321</v>
      </c>
      <c r="B165" s="64" t="s">
        <v>331</v>
      </c>
      <c r="C165" s="247" t="s">
        <v>332</v>
      </c>
      <c r="D165" s="60">
        <f t="shared" ref="D165:E165" si="33">SUM(D166:D169)</f>
        <v>60160.259999999995</v>
      </c>
      <c r="E165" s="60">
        <f t="shared" si="33"/>
        <v>62322.229999999996</v>
      </c>
      <c r="F165" s="45">
        <f t="shared" si="26"/>
        <v>103.59368460176204</v>
      </c>
    </row>
    <row r="166" spans="1:6" ht="12.75" customHeight="1" x14ac:dyDescent="0.2">
      <c r="A166" s="63">
        <v>3211</v>
      </c>
      <c r="B166" s="64" t="s">
        <v>333</v>
      </c>
      <c r="C166" s="247" t="s">
        <v>334</v>
      </c>
      <c r="D166" s="194">
        <v>8967.69</v>
      </c>
      <c r="E166" s="194">
        <v>7334.68</v>
      </c>
      <c r="F166" s="45">
        <f t="shared" si="26"/>
        <v>81.790070798611453</v>
      </c>
    </row>
    <row r="167" spans="1:6" ht="12.75" customHeight="1" x14ac:dyDescent="0.2">
      <c r="A167" s="63">
        <v>3212</v>
      </c>
      <c r="B167" s="64" t="s">
        <v>335</v>
      </c>
      <c r="C167" s="247" t="s">
        <v>336</v>
      </c>
      <c r="D167" s="194">
        <v>44995.34</v>
      </c>
      <c r="E167" s="194">
        <v>49210.45</v>
      </c>
      <c r="F167" s="45">
        <f t="shared" si="26"/>
        <v>109.36788120725392</v>
      </c>
    </row>
    <row r="168" spans="1:6" ht="12.75" customHeight="1" x14ac:dyDescent="0.2">
      <c r="A168" s="63">
        <v>3213</v>
      </c>
      <c r="B168" s="64" t="s">
        <v>337</v>
      </c>
      <c r="C168" s="247" t="s">
        <v>338</v>
      </c>
      <c r="D168" s="194">
        <v>5361.38</v>
      </c>
      <c r="E168" s="194">
        <v>5542</v>
      </c>
      <c r="F168" s="45">
        <f t="shared" si="26"/>
        <v>103.36890875110511</v>
      </c>
    </row>
    <row r="169" spans="1:6" ht="12.75" customHeight="1" x14ac:dyDescent="0.2">
      <c r="A169" s="63">
        <v>3214</v>
      </c>
      <c r="B169" s="64" t="s">
        <v>339</v>
      </c>
      <c r="C169" s="247" t="s">
        <v>340</v>
      </c>
      <c r="D169" s="194">
        <v>835.85</v>
      </c>
      <c r="E169" s="194">
        <v>235.1</v>
      </c>
      <c r="F169" s="45">
        <f t="shared" si="26"/>
        <v>28.127056290004187</v>
      </c>
    </row>
    <row r="170" spans="1:6" ht="12.75" customHeight="1" x14ac:dyDescent="0.2">
      <c r="A170" s="63">
        <v>322</v>
      </c>
      <c r="B170" s="64" t="s">
        <v>341</v>
      </c>
      <c r="C170" s="247" t="s">
        <v>342</v>
      </c>
      <c r="D170" s="60">
        <f t="shared" ref="D170:E170" si="34">SUM(D171:D177)</f>
        <v>223028.63999999996</v>
      </c>
      <c r="E170" s="60">
        <f t="shared" si="34"/>
        <v>285103.03000000003</v>
      </c>
      <c r="F170" s="45">
        <f t="shared" si="26"/>
        <v>127.83247478888813</v>
      </c>
    </row>
    <row r="171" spans="1:6" ht="12.75" customHeight="1" x14ac:dyDescent="0.2">
      <c r="A171" s="63">
        <v>3221</v>
      </c>
      <c r="B171" s="64" t="s">
        <v>343</v>
      </c>
      <c r="C171" s="247" t="s">
        <v>344</v>
      </c>
      <c r="D171" s="194">
        <v>27394.87</v>
      </c>
      <c r="E171" s="194">
        <v>23263.040000000001</v>
      </c>
      <c r="F171" s="45">
        <f t="shared" si="26"/>
        <v>84.917504627691258</v>
      </c>
    </row>
    <row r="172" spans="1:6" ht="12.75" customHeight="1" x14ac:dyDescent="0.2">
      <c r="A172" s="63">
        <v>3222</v>
      </c>
      <c r="B172" s="64" t="s">
        <v>345</v>
      </c>
      <c r="C172" s="247" t="s">
        <v>346</v>
      </c>
      <c r="D172" s="194">
        <v>152393.35999999999</v>
      </c>
      <c r="E172" s="194">
        <v>180633.18</v>
      </c>
      <c r="F172" s="45">
        <f t="shared" si="26"/>
        <v>118.5308729986661</v>
      </c>
    </row>
    <row r="173" spans="1:6" ht="12.75" customHeight="1" x14ac:dyDescent="0.2">
      <c r="A173" s="63">
        <v>3223</v>
      </c>
      <c r="B173" s="65" t="s">
        <v>347</v>
      </c>
      <c r="C173" s="247" t="s">
        <v>348</v>
      </c>
      <c r="D173" s="194">
        <v>33702.769999999997</v>
      </c>
      <c r="E173" s="194">
        <v>36535.07</v>
      </c>
      <c r="F173" s="45">
        <f t="shared" si="26"/>
        <v>108.40376028439206</v>
      </c>
    </row>
    <row r="174" spans="1:6" ht="12.75" customHeight="1" x14ac:dyDescent="0.2">
      <c r="A174" s="63">
        <v>3224</v>
      </c>
      <c r="B174" s="65" t="s">
        <v>349</v>
      </c>
      <c r="C174" s="247" t="s">
        <v>350</v>
      </c>
      <c r="D174" s="194">
        <v>7081.55</v>
      </c>
      <c r="E174" s="194">
        <v>21860.89</v>
      </c>
      <c r="F174" s="45">
        <f t="shared" si="26"/>
        <v>308.7020496925108</v>
      </c>
    </row>
    <row r="175" spans="1:6" ht="12.75" customHeight="1" x14ac:dyDescent="0.2">
      <c r="A175" s="63">
        <v>3225</v>
      </c>
      <c r="B175" s="65" t="s">
        <v>351</v>
      </c>
      <c r="C175" s="247" t="s">
        <v>352</v>
      </c>
      <c r="D175" s="194">
        <v>1802.34</v>
      </c>
      <c r="E175" s="194">
        <v>21249.01</v>
      </c>
      <c r="F175" s="45">
        <f t="shared" si="26"/>
        <v>1178.9678972890797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653.75</v>
      </c>
      <c r="E177" s="194">
        <v>1561.84</v>
      </c>
      <c r="F177" s="45">
        <f t="shared" si="26"/>
        <v>238.90478011472274</v>
      </c>
    </row>
    <row r="178" spans="1:6" ht="12.75" customHeight="1" x14ac:dyDescent="0.2">
      <c r="A178" s="63">
        <v>323</v>
      </c>
      <c r="B178" s="65" t="s">
        <v>357</v>
      </c>
      <c r="C178" s="247" t="s">
        <v>358</v>
      </c>
      <c r="D178" s="60">
        <f t="shared" ref="D178:E178" si="35">SUM(D179:D187)</f>
        <v>74228.98</v>
      </c>
      <c r="E178" s="60">
        <f t="shared" si="35"/>
        <v>476559.66999999993</v>
      </c>
      <c r="F178" s="45">
        <f t="shared" si="26"/>
        <v>642.01295774238031</v>
      </c>
    </row>
    <row r="179" spans="1:6" ht="12.75" customHeight="1" x14ac:dyDescent="0.2">
      <c r="A179" s="63">
        <v>3231</v>
      </c>
      <c r="B179" s="65" t="s">
        <v>359</v>
      </c>
      <c r="C179" s="247" t="s">
        <v>360</v>
      </c>
      <c r="D179" s="194">
        <v>13429.6</v>
      </c>
      <c r="E179" s="194">
        <v>5001.63</v>
      </c>
      <c r="F179" s="45">
        <f t="shared" si="26"/>
        <v>37.243328170608208</v>
      </c>
    </row>
    <row r="180" spans="1:6" ht="12.75" customHeight="1" x14ac:dyDescent="0.2">
      <c r="A180" s="63">
        <v>3232</v>
      </c>
      <c r="B180" s="65" t="s">
        <v>361</v>
      </c>
      <c r="C180" s="247" t="s">
        <v>362</v>
      </c>
      <c r="D180" s="194">
        <v>11194.89</v>
      </c>
      <c r="E180" s="194">
        <v>372455.61</v>
      </c>
      <c r="F180" s="45">
        <f t="shared" si="26"/>
        <v>3327.0144682082632</v>
      </c>
    </row>
    <row r="181" spans="1:6" ht="12.75" customHeight="1" x14ac:dyDescent="0.2">
      <c r="A181" s="63">
        <v>3233</v>
      </c>
      <c r="B181" s="65" t="s">
        <v>363</v>
      </c>
      <c r="C181" s="247" t="s">
        <v>364</v>
      </c>
      <c r="D181" s="194">
        <v>731.24</v>
      </c>
      <c r="E181" s="194"/>
      <c r="F181" s="45">
        <f t="shared" si="26"/>
        <v>0</v>
      </c>
    </row>
    <row r="182" spans="1:6" ht="12.75" customHeight="1" x14ac:dyDescent="0.2">
      <c r="A182" s="63">
        <v>3234</v>
      </c>
      <c r="B182" s="65" t="s">
        <v>365</v>
      </c>
      <c r="C182" s="247" t="s">
        <v>366</v>
      </c>
      <c r="D182" s="194">
        <v>19568.439999999999</v>
      </c>
      <c r="E182" s="194">
        <v>37198.980000000003</v>
      </c>
      <c r="F182" s="45">
        <f t="shared" si="26"/>
        <v>190.09680894338027</v>
      </c>
    </row>
    <row r="183" spans="1:6" ht="12.75" customHeight="1" x14ac:dyDescent="0.2">
      <c r="A183" s="63">
        <v>3235</v>
      </c>
      <c r="B183" s="64" t="s">
        <v>367</v>
      </c>
      <c r="C183" s="247" t="s">
        <v>368</v>
      </c>
      <c r="D183" s="194">
        <v>1847.85</v>
      </c>
      <c r="E183" s="194">
        <v>1937.56</v>
      </c>
      <c r="F183" s="45">
        <f t="shared" si="26"/>
        <v>104.85483129041859</v>
      </c>
    </row>
    <row r="184" spans="1:6" ht="12.75" customHeight="1" x14ac:dyDescent="0.2">
      <c r="A184" s="63">
        <v>3236</v>
      </c>
      <c r="B184" s="64" t="s">
        <v>369</v>
      </c>
      <c r="C184" s="247" t="s">
        <v>370</v>
      </c>
      <c r="D184" s="194">
        <v>4921.8599999999997</v>
      </c>
      <c r="E184" s="194">
        <v>4975.6000000000004</v>
      </c>
      <c r="F184" s="45">
        <f t="shared" si="26"/>
        <v>101.09186364504477</v>
      </c>
    </row>
    <row r="185" spans="1:6" ht="12.75" customHeight="1" x14ac:dyDescent="0.2">
      <c r="A185" s="63">
        <v>3237</v>
      </c>
      <c r="B185" s="64" t="s">
        <v>371</v>
      </c>
      <c r="C185" s="247" t="s">
        <v>372</v>
      </c>
      <c r="D185" s="194">
        <v>8343.83</v>
      </c>
      <c r="E185" s="194">
        <v>37522.54</v>
      </c>
      <c r="F185" s="45">
        <f t="shared" si="26"/>
        <v>449.70403280028484</v>
      </c>
    </row>
    <row r="186" spans="1:6" ht="12.75" customHeight="1" x14ac:dyDescent="0.2">
      <c r="A186" s="63">
        <v>3238</v>
      </c>
      <c r="B186" s="64" t="s">
        <v>373</v>
      </c>
      <c r="C186" s="247" t="s">
        <v>374</v>
      </c>
      <c r="D186" s="194">
        <v>5470.56</v>
      </c>
      <c r="E186" s="194">
        <v>6895.17</v>
      </c>
      <c r="F186" s="45">
        <f t="shared" si="26"/>
        <v>126.04139247170308</v>
      </c>
    </row>
    <row r="187" spans="1:6" ht="12.75" customHeight="1" x14ac:dyDescent="0.2">
      <c r="A187" s="63">
        <v>3239</v>
      </c>
      <c r="B187" s="64" t="s">
        <v>375</v>
      </c>
      <c r="C187" s="247" t="s">
        <v>376</v>
      </c>
      <c r="D187" s="194">
        <v>8720.7099999999991</v>
      </c>
      <c r="E187" s="194">
        <v>10572.58</v>
      </c>
      <c r="F187" s="45">
        <f t="shared" si="26"/>
        <v>121.23531226241901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11269.45</v>
      </c>
      <c r="E194" s="60">
        <f t="shared" si="36"/>
        <v>60808.09</v>
      </c>
      <c r="F194" s="45">
        <f t="shared" si="26"/>
        <v>539.58347567982457</v>
      </c>
    </row>
    <row r="195" spans="1:6" ht="12.75" customHeight="1" x14ac:dyDescent="0.2">
      <c r="A195" s="63">
        <v>3291</v>
      </c>
      <c r="B195" s="183" t="s">
        <v>391</v>
      </c>
      <c r="C195" s="247" t="s">
        <v>392</v>
      </c>
      <c r="D195" s="194">
        <v>2014.77</v>
      </c>
      <c r="E195" s="194">
        <v>4949.87</v>
      </c>
      <c r="F195" s="45">
        <f t="shared" si="26"/>
        <v>245.6791594077736</v>
      </c>
    </row>
    <row r="196" spans="1:6" ht="12.75" customHeight="1" x14ac:dyDescent="0.2">
      <c r="A196" s="63">
        <v>3292</v>
      </c>
      <c r="B196" s="64" t="s">
        <v>393</v>
      </c>
      <c r="C196" s="247" t="s">
        <v>394</v>
      </c>
      <c r="D196" s="194">
        <v>2305</v>
      </c>
      <c r="E196" s="194">
        <v>2446.86</v>
      </c>
      <c r="F196" s="45">
        <f t="shared" si="26"/>
        <v>106.15444685466377</v>
      </c>
    </row>
    <row r="197" spans="1:6" ht="12.75" customHeight="1" x14ac:dyDescent="0.2">
      <c r="A197" s="63">
        <v>3293</v>
      </c>
      <c r="B197" s="64" t="s">
        <v>395</v>
      </c>
      <c r="C197" s="247" t="s">
        <v>396</v>
      </c>
      <c r="D197" s="194">
        <v>133.12</v>
      </c>
      <c r="E197" s="194">
        <v>90.75</v>
      </c>
      <c r="F197" s="45">
        <f t="shared" si="26"/>
        <v>68.171574519230774</v>
      </c>
    </row>
    <row r="198" spans="1:6" ht="12.75" customHeight="1" x14ac:dyDescent="0.2">
      <c r="A198" s="63">
        <v>3294</v>
      </c>
      <c r="B198" s="64" t="s">
        <v>397</v>
      </c>
      <c r="C198" s="247" t="s">
        <v>398</v>
      </c>
      <c r="D198" s="194">
        <v>53.09</v>
      </c>
      <c r="E198" s="194">
        <v>110</v>
      </c>
      <c r="F198" s="45">
        <f t="shared" si="26"/>
        <v>207.19532868713503</v>
      </c>
    </row>
    <row r="199" spans="1:6" ht="12.75" customHeight="1" x14ac:dyDescent="0.2">
      <c r="A199" s="63">
        <v>3295</v>
      </c>
      <c r="B199" s="64" t="s">
        <v>399</v>
      </c>
      <c r="C199" s="247" t="s">
        <v>400</v>
      </c>
      <c r="D199" s="194">
        <v>1988</v>
      </c>
      <c r="E199" s="194">
        <v>2108</v>
      </c>
      <c r="F199" s="45">
        <f t="shared" si="26"/>
        <v>106.03621730382294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4775.47</v>
      </c>
      <c r="E201" s="194">
        <v>51102.61</v>
      </c>
      <c r="F201" s="45">
        <f t="shared" si="26"/>
        <v>1070.1063979042899</v>
      </c>
    </row>
    <row r="202" spans="1:6" ht="12.75" customHeight="1" x14ac:dyDescent="0.2">
      <c r="A202" s="63">
        <v>34</v>
      </c>
      <c r="B202" s="183" t="s">
        <v>405</v>
      </c>
      <c r="C202" s="247" t="s">
        <v>406</v>
      </c>
      <c r="D202" s="60">
        <f t="shared" ref="D202:E202" si="37">D203+D208+D216</f>
        <v>4111.7199999999993</v>
      </c>
      <c r="E202" s="60">
        <f t="shared" si="37"/>
        <v>1819.74</v>
      </c>
      <c r="F202" s="45">
        <f t="shared" si="26"/>
        <v>44.257391067485145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4111.7199999999993</v>
      </c>
      <c r="E216" s="60">
        <f t="shared" si="40"/>
        <v>1819.74</v>
      </c>
      <c r="F216" s="45">
        <f t="shared" si="26"/>
        <v>44.257391067485145</v>
      </c>
    </row>
    <row r="217" spans="1:6" ht="12.75" customHeight="1" x14ac:dyDescent="0.2">
      <c r="A217" s="63">
        <v>3431</v>
      </c>
      <c r="B217" s="182" t="s">
        <v>435</v>
      </c>
      <c r="C217" s="247" t="s">
        <v>436</v>
      </c>
      <c r="D217" s="194">
        <v>1616.58</v>
      </c>
      <c r="E217" s="194">
        <v>1809.04</v>
      </c>
      <c r="F217" s="45">
        <f t="shared" si="26"/>
        <v>111.90538049462447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2495.14</v>
      </c>
      <c r="E219" s="194">
        <v>10.7</v>
      </c>
      <c r="F219" s="45">
        <f t="shared" si="26"/>
        <v>0.42883365262069462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54388.84</v>
      </c>
      <c r="E262" s="60">
        <f t="shared" si="55"/>
        <v>58642.65</v>
      </c>
      <c r="F262" s="45">
        <f t="shared" ref="F262:F268" si="56">IF(D262&lt;&gt;0,IF(E262/D262&gt;=100,"&gt;&gt;100",E262/D262*100),"-")</f>
        <v>107.8211081538051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54388.84</v>
      </c>
      <c r="E269" s="60">
        <f t="shared" si="58"/>
        <v>58642.65</v>
      </c>
      <c r="F269" s="45">
        <f t="shared" ref="F269:F272" si="59">IF(D269&lt;&gt;0,IF(E269/D269&gt;=100,"&gt;&gt;100",E269/D269*100),"-")</f>
        <v>107.8211081538051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54388.84</v>
      </c>
      <c r="E271" s="194">
        <v>58642.65</v>
      </c>
      <c r="F271" s="45">
        <f t="shared" si="59"/>
        <v>107.8211081538051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1474.05</v>
      </c>
      <c r="E273" s="60">
        <f t="shared" si="60"/>
        <v>1294.54</v>
      </c>
      <c r="F273" s="45">
        <f t="shared" ref="F273:F277" si="61">IF(D273&lt;&gt;0,IF(E273/D273&gt;=100,"&gt;&gt;100",E273/D273*100),"-")</f>
        <v>87.821987042501945</v>
      </c>
    </row>
    <row r="274" spans="1:6" ht="12.75" customHeight="1" x14ac:dyDescent="0.2">
      <c r="A274" s="63">
        <v>381</v>
      </c>
      <c r="B274" s="64" t="s">
        <v>540</v>
      </c>
      <c r="C274" s="247" t="s">
        <v>541</v>
      </c>
      <c r="D274" s="60">
        <f t="shared" ref="D274:E274" si="62">SUM(D275:D277)</f>
        <v>1474.05</v>
      </c>
      <c r="E274" s="60">
        <f t="shared" si="62"/>
        <v>1294.54</v>
      </c>
      <c r="F274" s="45">
        <f t="shared" si="61"/>
        <v>87.821987042501945</v>
      </c>
    </row>
    <row r="275" spans="1:6" ht="12.75" customHeight="1" x14ac:dyDescent="0.2">
      <c r="A275" s="63">
        <v>3811</v>
      </c>
      <c r="B275" s="64" t="s">
        <v>542</v>
      </c>
      <c r="C275" s="247" t="s">
        <v>543</v>
      </c>
      <c r="D275" s="194">
        <v>224</v>
      </c>
      <c r="E275" s="194"/>
      <c r="F275" s="45">
        <f t="shared" si="61"/>
        <v>0</v>
      </c>
    </row>
    <row r="276" spans="1:6" ht="12.75" customHeight="1" x14ac:dyDescent="0.2">
      <c r="A276" s="63">
        <v>3812</v>
      </c>
      <c r="B276" s="64" t="s">
        <v>544</v>
      </c>
      <c r="C276" s="247" t="s">
        <v>545</v>
      </c>
      <c r="D276" s="194">
        <v>1250.05</v>
      </c>
      <c r="E276" s="194">
        <v>1294.54</v>
      </c>
      <c r="F276" s="45">
        <f t="shared" si="61"/>
        <v>103.55905763769448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2542867.3199999998</v>
      </c>
      <c r="E299" s="60">
        <f>E152-E297+E298</f>
        <v>3688056.2900000005</v>
      </c>
      <c r="F299" s="45">
        <f t="shared" si="68"/>
        <v>145.03534104956765</v>
      </c>
    </row>
    <row r="300" spans="1:6" ht="12.75" customHeight="1" x14ac:dyDescent="0.2">
      <c r="A300" s="63" t="s">
        <v>581</v>
      </c>
      <c r="B300" s="64" t="s">
        <v>592</v>
      </c>
      <c r="C300" s="247" t="s">
        <v>593</v>
      </c>
      <c r="D300" s="60">
        <f>IF(D6&gt;=D299,D6-D299,0)</f>
        <v>54782.060000000056</v>
      </c>
      <c r="E300" s="60">
        <f>IF(E6&gt;=E299,E6-E299,0)</f>
        <v>0</v>
      </c>
      <c r="F300" s="45">
        <f t="shared" si="68"/>
        <v>0</v>
      </c>
    </row>
    <row r="301" spans="1:6" ht="12.75" customHeight="1" x14ac:dyDescent="0.2">
      <c r="A301" s="63" t="s">
        <v>581</v>
      </c>
      <c r="B301" s="64" t="s">
        <v>594</v>
      </c>
      <c r="C301" s="247" t="s">
        <v>595</v>
      </c>
      <c r="D301" s="60">
        <f>IF(D299&gt;=D6,D299-D6,0)</f>
        <v>0</v>
      </c>
      <c r="E301" s="60">
        <f>IF(E299&gt;=E6,E299-E6,0)</f>
        <v>60903.390000000596</v>
      </c>
      <c r="F301" s="45" t="str">
        <f t="shared" si="68"/>
        <v>-</v>
      </c>
    </row>
    <row r="302" spans="1:6" ht="12.75" customHeight="1" x14ac:dyDescent="0.2">
      <c r="A302" s="63">
        <v>92211</v>
      </c>
      <c r="B302" s="64" t="s">
        <v>596</v>
      </c>
      <c r="C302" s="247" t="s">
        <v>597</v>
      </c>
      <c r="D302" s="194">
        <v>60962.23</v>
      </c>
      <c r="E302" s="194">
        <v>73956.22</v>
      </c>
      <c r="F302" s="45">
        <f t="shared" si="68"/>
        <v>121.31482066846964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1380.13</v>
      </c>
      <c r="E304" s="194">
        <v>231557.84</v>
      </c>
      <c r="F304" s="45" t="str">
        <f t="shared" si="68"/>
        <v>&gt;&gt;100</v>
      </c>
    </row>
    <row r="305" spans="1:6" ht="12" x14ac:dyDescent="0.2">
      <c r="A305" s="63">
        <v>9661</v>
      </c>
      <c r="B305" s="220" t="s">
        <v>602</v>
      </c>
      <c r="C305" s="247" t="s">
        <v>603</v>
      </c>
      <c r="D305" s="194">
        <v>1380.13</v>
      </c>
      <c r="E305" s="194">
        <v>2972.12</v>
      </c>
      <c r="F305" s="45">
        <f t="shared" si="68"/>
        <v>215.35072782998702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47651.62</v>
      </c>
      <c r="E360" s="60">
        <f t="shared" si="86"/>
        <v>179699.76</v>
      </c>
      <c r="F360" s="45">
        <f t="shared" si="72"/>
        <v>377.11154416156262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47651.62</v>
      </c>
      <c r="E373" s="60">
        <f t="shared" si="90"/>
        <v>179699.76</v>
      </c>
      <c r="F373" s="45">
        <f t="shared" si="72"/>
        <v>377.11154416156262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11249.720000000001</v>
      </c>
      <c r="E379" s="60">
        <f t="shared" si="92"/>
        <v>131998.16</v>
      </c>
      <c r="F379" s="45">
        <f t="shared" si="72"/>
        <v>1173.3461810605063</v>
      </c>
    </row>
    <row r="380" spans="1:6" ht="12.75" customHeight="1" x14ac:dyDescent="0.2">
      <c r="A380" s="63">
        <v>4221</v>
      </c>
      <c r="B380" s="64" t="s">
        <v>647</v>
      </c>
      <c r="C380" s="247" t="s">
        <v>739</v>
      </c>
      <c r="D380" s="194">
        <v>1537.97</v>
      </c>
      <c r="E380" s="194">
        <v>97067.7</v>
      </c>
      <c r="F380" s="45">
        <f t="shared" si="72"/>
        <v>6311.4169977307747</v>
      </c>
    </row>
    <row r="381" spans="1:6" ht="12.75" customHeight="1" x14ac:dyDescent="0.2">
      <c r="A381" s="63">
        <v>4222</v>
      </c>
      <c r="B381" s="64" t="s">
        <v>740</v>
      </c>
      <c r="C381" s="247" t="s">
        <v>741</v>
      </c>
      <c r="D381" s="194">
        <v>1565.5</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6232</v>
      </c>
      <c r="E385" s="194"/>
      <c r="F385" s="45">
        <f t="shared" si="72"/>
        <v>0</v>
      </c>
    </row>
    <row r="386" spans="1:6" ht="12.75" customHeight="1" x14ac:dyDescent="0.2">
      <c r="A386" s="63">
        <v>4227</v>
      </c>
      <c r="B386" s="183" t="s">
        <v>659</v>
      </c>
      <c r="C386" s="247" t="s">
        <v>746</v>
      </c>
      <c r="D386" s="194">
        <v>1914.25</v>
      </c>
      <c r="E386" s="194">
        <v>34930.46</v>
      </c>
      <c r="F386" s="45">
        <f t="shared" si="72"/>
        <v>1824.759566409821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36401.9</v>
      </c>
      <c r="E393" s="60">
        <f t="shared" si="94"/>
        <v>47701.599999999999</v>
      </c>
      <c r="F393" s="45">
        <f t="shared" si="72"/>
        <v>131.04151156945102</v>
      </c>
    </row>
    <row r="394" spans="1:6" ht="12.75" customHeight="1" x14ac:dyDescent="0.2">
      <c r="A394" s="63">
        <v>4241</v>
      </c>
      <c r="B394" s="64" t="s">
        <v>756</v>
      </c>
      <c r="C394" s="247" t="s">
        <v>757</v>
      </c>
      <c r="D394" s="194">
        <v>36401.9</v>
      </c>
      <c r="E394" s="194">
        <v>47701.599999999999</v>
      </c>
      <c r="F394" s="45">
        <f t="shared" si="72"/>
        <v>131.04151156945102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47651.62</v>
      </c>
      <c r="E418" s="60">
        <f t="shared" si="102"/>
        <v>179699.76</v>
      </c>
      <c r="F418" s="45">
        <f t="shared" si="72"/>
        <v>377.11154416156262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39613.78</v>
      </c>
      <c r="E420" s="194">
        <v>45477.33</v>
      </c>
      <c r="F420" s="45">
        <f t="shared" si="72"/>
        <v>114.8017937192563</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2597649.38</v>
      </c>
      <c r="E422" s="60">
        <f>E6+E308</f>
        <v>3627152.9</v>
      </c>
      <c r="F422" s="45">
        <f t="shared" si="72"/>
        <v>139.63212002075508</v>
      </c>
    </row>
    <row r="423" spans="1:6" ht="12.75" customHeight="1" x14ac:dyDescent="0.2">
      <c r="A423" s="63" t="s">
        <v>581</v>
      </c>
      <c r="B423" s="64" t="s">
        <v>804</v>
      </c>
      <c r="C423" s="247" t="s">
        <v>805</v>
      </c>
      <c r="D423" s="60">
        <f t="shared" ref="D423:E423" si="103">D299+D360</f>
        <v>2590518.94</v>
      </c>
      <c r="E423" s="60">
        <f t="shared" si="103"/>
        <v>3867756.0500000007</v>
      </c>
      <c r="F423" s="45">
        <f t="shared" si="72"/>
        <v>149.30429537797554</v>
      </c>
    </row>
    <row r="424" spans="1:6" ht="12.75" customHeight="1" x14ac:dyDescent="0.2">
      <c r="A424" s="63" t="s">
        <v>581</v>
      </c>
      <c r="B424" s="64" t="s">
        <v>806</v>
      </c>
      <c r="C424" s="247" t="s">
        <v>807</v>
      </c>
      <c r="D424" s="60">
        <f t="shared" ref="D424:E424" si="104">IF(D422&gt;=D423,D422-D423,0)</f>
        <v>7130.4399999999441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240603.15000000084</v>
      </c>
      <c r="F425" s="45" t="str">
        <f t="shared" si="72"/>
        <v>-</v>
      </c>
    </row>
    <row r="426" spans="1:6" ht="12.75" customHeight="1" x14ac:dyDescent="0.2">
      <c r="A426" s="251" t="s">
        <v>810</v>
      </c>
      <c r="B426" s="183" t="s">
        <v>811</v>
      </c>
      <c r="C426" s="252" t="s">
        <v>812</v>
      </c>
      <c r="D426" s="60">
        <f t="shared" ref="D426:E426" si="106">IF(D302-D303+D419-D420&gt;=0,D302-D303+D419-D420,0)</f>
        <v>21348.450000000004</v>
      </c>
      <c r="E426" s="60">
        <f t="shared" si="106"/>
        <v>28478.89</v>
      </c>
      <c r="F426" s="45">
        <f t="shared" si="72"/>
        <v>133.4002702772332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1380.13</v>
      </c>
      <c r="E428" s="81">
        <f t="shared" si="108"/>
        <v>231557.84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2597649.38</v>
      </c>
      <c r="E643" s="60">
        <f>E422+E430</f>
        <v>3627152.9</v>
      </c>
      <c r="F643" s="45">
        <f t="shared" si="109"/>
        <v>139.63212002075508</v>
      </c>
    </row>
    <row r="644" spans="1:6" ht="12.75" customHeight="1" x14ac:dyDescent="0.2">
      <c r="A644" s="63" t="s">
        <v>581</v>
      </c>
      <c r="B644" s="64" t="s">
        <v>1237</v>
      </c>
      <c r="C644" s="247" t="s">
        <v>1238</v>
      </c>
      <c r="D644" s="60">
        <f>D423+D535</f>
        <v>2590518.94</v>
      </c>
      <c r="E644" s="60">
        <f>E423+E535</f>
        <v>3867756.0500000007</v>
      </c>
      <c r="F644" s="45">
        <f t="shared" si="109"/>
        <v>149.30429537797554</v>
      </c>
    </row>
    <row r="645" spans="1:6" ht="12.75" customHeight="1" x14ac:dyDescent="0.2">
      <c r="A645" s="63" t="s">
        <v>581</v>
      </c>
      <c r="B645" s="64" t="s">
        <v>1239</v>
      </c>
      <c r="C645" s="247" t="s">
        <v>1240</v>
      </c>
      <c r="D645" s="60">
        <f t="shared" ref="D645:E645" si="163">IF(D643&gt;=D644,D643-D644,0)</f>
        <v>7130.4399999999441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240603.15000000084</v>
      </c>
      <c r="F646" s="45" t="str">
        <f t="shared" si="109"/>
        <v>-</v>
      </c>
    </row>
    <row r="647" spans="1:6" ht="24" x14ac:dyDescent="0.2">
      <c r="A647" s="251" t="s">
        <v>1243</v>
      </c>
      <c r="B647" s="64" t="s">
        <v>1244</v>
      </c>
      <c r="C647" s="252" t="s">
        <v>1243</v>
      </c>
      <c r="D647" s="60">
        <f>IF(D426-D427+D641-D642&gt;=0,D426-D427+D641-D642,0)</f>
        <v>21348.450000000004</v>
      </c>
      <c r="E647" s="60">
        <f>IF(E426-E427+E641-E642&gt;=0,E426-E427+E641-E642,0)</f>
        <v>28478.89</v>
      </c>
      <c r="F647" s="45">
        <f t="shared" si="109"/>
        <v>133.4002702772332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28478.889999999948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212124.26000000082</v>
      </c>
      <c r="F650" s="45" t="str">
        <f t="shared" si="109"/>
        <v>-</v>
      </c>
    </row>
    <row r="651" spans="1:6" ht="24" x14ac:dyDescent="0.2">
      <c r="A651" s="249" t="s">
        <v>1251</v>
      </c>
      <c r="B651" s="184" t="s">
        <v>1252</v>
      </c>
      <c r="C651" s="250" t="s">
        <v>1251</v>
      </c>
      <c r="D651" s="196">
        <v>177442.62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65854.259999999995</v>
      </c>
      <c r="E653" s="194">
        <v>73220.92</v>
      </c>
      <c r="F653" s="45">
        <f t="shared" ref="F653:F740" si="167">IF(D653&lt;&gt;0,IF(E653/D653&gt;=100,"&gt;&gt;100",E653/D653*100),"-")</f>
        <v>111.18630746135483</v>
      </c>
    </row>
    <row r="654" spans="1:6" ht="12.75" customHeight="1" x14ac:dyDescent="0.2">
      <c r="A654" s="63" t="s">
        <v>1256</v>
      </c>
      <c r="B654" s="64" t="s">
        <v>1257</v>
      </c>
      <c r="C654" s="247" t="s">
        <v>1256</v>
      </c>
      <c r="D654" s="194">
        <v>847082.05</v>
      </c>
      <c r="E654" s="194">
        <v>1573728.84</v>
      </c>
      <c r="F654" s="45">
        <f t="shared" si="167"/>
        <v>185.78233832248009</v>
      </c>
    </row>
    <row r="655" spans="1:6" ht="12.75" customHeight="1" x14ac:dyDescent="0.2">
      <c r="A655" s="63" t="s">
        <v>1258</v>
      </c>
      <c r="B655" s="64" t="s">
        <v>1259</v>
      </c>
      <c r="C655" s="247" t="s">
        <v>1258</v>
      </c>
      <c r="D655" s="194">
        <v>839715.39</v>
      </c>
      <c r="E655" s="194">
        <v>1553232.02</v>
      </c>
      <c r="F655" s="45">
        <f t="shared" si="167"/>
        <v>184.97124603134878</v>
      </c>
    </row>
    <row r="656" spans="1:6" ht="24" x14ac:dyDescent="0.2">
      <c r="A656" s="63">
        <v>11</v>
      </c>
      <c r="B656" s="64" t="s">
        <v>1260</v>
      </c>
      <c r="C656" s="247" t="s">
        <v>1261</v>
      </c>
      <c r="D656" s="60">
        <f t="shared" ref="D656:E656" si="168">+D653+D654-D655</f>
        <v>73220.920000000042</v>
      </c>
      <c r="E656" s="60">
        <f t="shared" si="168"/>
        <v>93717.739999999991</v>
      </c>
      <c r="F656" s="45">
        <f t="shared" si="167"/>
        <v>127.99311999903844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83</v>
      </c>
      <c r="F658" s="45">
        <f t="shared" si="167"/>
        <v>97.647058823529406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83</v>
      </c>
      <c r="E660" s="253">
        <v>101</v>
      </c>
      <c r="F660" s="45">
        <f t="shared" si="167"/>
        <v>121.68674698795181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1923153.4</v>
      </c>
      <c r="E684" s="192">
        <v>2225464.92</v>
      </c>
      <c r="F684" s="71">
        <f t="shared" si="167"/>
        <v>115.71957390398499</v>
      </c>
    </row>
    <row r="685" spans="1:6" ht="24" x14ac:dyDescent="0.2">
      <c r="A685" s="63">
        <v>63622</v>
      </c>
      <c r="B685" s="244" t="s">
        <v>1319</v>
      </c>
      <c r="C685" s="247" t="s">
        <v>1320</v>
      </c>
      <c r="D685" s="194">
        <v>37570.18</v>
      </c>
      <c r="E685" s="194">
        <v>965</v>
      </c>
      <c r="F685" s="45">
        <f t="shared" si="167"/>
        <v>2.568526421752571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2173.9699999999998</v>
      </c>
      <c r="E705" s="192"/>
      <c r="F705" s="71">
        <f t="shared" si="167"/>
        <v>0</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86445.57</v>
      </c>
      <c r="E724" s="192">
        <v>84898.11</v>
      </c>
      <c r="F724" s="71">
        <f t="shared" si="167"/>
        <v>98.209902485459921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3206.99</v>
      </c>
      <c r="F732" s="71">
        <f t="shared" si="167"/>
        <v>136.91627887119495</v>
      </c>
    </row>
    <row r="733" spans="1:6" ht="12.75" customHeight="1" x14ac:dyDescent="0.2">
      <c r="A733" s="70">
        <v>31215</v>
      </c>
      <c r="B733" s="65" t="s">
        <v>1395</v>
      </c>
      <c r="C733" s="278" t="s">
        <v>1396</v>
      </c>
      <c r="D733" s="192">
        <v>3752.24</v>
      </c>
      <c r="E733" s="192">
        <v>5738.72</v>
      </c>
      <c r="F733" s="71">
        <f t="shared" si="167"/>
        <v>152.94117647058826</v>
      </c>
    </row>
    <row r="734" spans="1:6" ht="12.75" customHeight="1" x14ac:dyDescent="0.2">
      <c r="A734" s="70">
        <v>32121</v>
      </c>
      <c r="B734" s="65" t="s">
        <v>1397</v>
      </c>
      <c r="C734" s="278" t="s">
        <v>1398</v>
      </c>
      <c r="D734" s="192">
        <v>44995.34</v>
      </c>
      <c r="E734" s="192">
        <v>49210.45</v>
      </c>
      <c r="F734" s="71">
        <f t="shared" si="167"/>
        <v>109.36788120725392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4762.57</v>
      </c>
      <c r="E736" s="194">
        <v>4975.6000000000004</v>
      </c>
      <c r="F736" s="45">
        <f t="shared" si="167"/>
        <v>104.47300512118458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2487.2399999999998</v>
      </c>
      <c r="E738" s="194">
        <v>35297.61</v>
      </c>
      <c r="F738" s="45">
        <f t="shared" si="167"/>
        <v>1419.1477300139916</v>
      </c>
    </row>
    <row r="739" spans="1:6" ht="12.75" customHeight="1" x14ac:dyDescent="0.2">
      <c r="A739" s="70" t="s">
        <v>1407</v>
      </c>
      <c r="B739" s="65" t="s">
        <v>1408</v>
      </c>
      <c r="C739" s="278" t="s">
        <v>1407</v>
      </c>
      <c r="D739" s="192">
        <v>5591.14</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2014.77</v>
      </c>
      <c r="E741" s="192">
        <v>4949.87</v>
      </c>
      <c r="F741" s="71">
        <f t="shared" ref="F741:F1006" si="169">IF(D741&lt;&gt;0,IF(E741/D741&gt;=100,"&gt;&gt;100",E741/D741*100),"-")</f>
        <v>245.6791594077736</v>
      </c>
    </row>
    <row r="742" spans="1:6" ht="12.75" customHeight="1" x14ac:dyDescent="0.2">
      <c r="A742" s="70" t="s">
        <v>1413</v>
      </c>
      <c r="B742" s="65" t="s">
        <v>1414</v>
      </c>
      <c r="C742" s="278" t="s">
        <v>1413</v>
      </c>
      <c r="D742" s="192">
        <v>2305</v>
      </c>
      <c r="E742" s="192">
        <v>2446.86</v>
      </c>
      <c r="F742" s="71">
        <f t="shared" si="169"/>
        <v>106.15444685466377</v>
      </c>
    </row>
    <row r="743" spans="1:6" ht="12.75" customHeight="1" x14ac:dyDescent="0.2">
      <c r="A743" s="70" t="s">
        <v>1415</v>
      </c>
      <c r="B743" s="65" t="s">
        <v>1416</v>
      </c>
      <c r="C743" s="277" t="s">
        <v>1415</v>
      </c>
      <c r="D743" s="192">
        <v>53.09</v>
      </c>
      <c r="E743" s="192">
        <v>40</v>
      </c>
      <c r="F743" s="71">
        <f t="shared" ref="F743:F744" si="170">IF(D743&lt;&gt;0,IF(E743/D743&gt;=100,"&gt;&gt;100",E743/D743*100),"-")</f>
        <v>75.343755886230923</v>
      </c>
    </row>
    <row r="744" spans="1:6" ht="12.75" customHeight="1" x14ac:dyDescent="0.2">
      <c r="A744" s="70" t="s">
        <v>1417</v>
      </c>
      <c r="B744" s="65" t="s">
        <v>1418</v>
      </c>
      <c r="C744" s="277" t="s">
        <v>1417</v>
      </c>
      <c r="D744" s="192">
        <v>1988</v>
      </c>
      <c r="E744" s="192">
        <v>2108</v>
      </c>
      <c r="F744" s="71">
        <f t="shared" si="170"/>
        <v>106.03621730382294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54388.84</v>
      </c>
      <c r="E855" s="194">
        <v>58642.65</v>
      </c>
      <c r="F855" s="45">
        <f t="shared" si="169"/>
        <v>107.8211081538051</v>
      </c>
    </row>
    <row r="856" spans="1:6" ht="12.75" customHeight="1" x14ac:dyDescent="0.2">
      <c r="A856" s="63">
        <v>38117</v>
      </c>
      <c r="B856" s="64" t="s">
        <v>1639</v>
      </c>
      <c r="C856" s="247" t="s">
        <v>1640</v>
      </c>
      <c r="D856" s="194">
        <v>224</v>
      </c>
      <c r="E856" s="194"/>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61"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1179373.8199999998</v>
      </c>
      <c r="E6" s="180">
        <f t="shared" si="0"/>
        <v>1364250.4999999995</v>
      </c>
      <c r="F6" s="181">
        <f t="shared" ref="F6:F298" si="1">IF(D6&gt;0,IF(E6/D6&gt;=100,"&gt;&gt;100",E6/D6*100),"-")</f>
        <v>115.67583380814743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910580.36999999988</v>
      </c>
      <c r="E7" s="79">
        <f t="shared" si="2"/>
        <v>997958.61999999953</v>
      </c>
      <c r="F7" s="71">
        <f t="shared" si="1"/>
        <v>109.59588553396991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213.85</v>
      </c>
      <c r="E10" s="192">
        <v>213.85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213.85</v>
      </c>
      <c r="E11" s="192">
        <v>213.85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898813.1399999999</v>
      </c>
      <c r="E12" s="79">
        <f t="shared" si="3"/>
        <v>980179.50999999954</v>
      </c>
      <c r="F12" s="71">
        <f t="shared" si="1"/>
        <v>109.05264580355374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855250.0299999998</v>
      </c>
      <c r="E13" s="79">
        <f t="shared" si="4"/>
        <v>818201.46999999974</v>
      </c>
      <c r="F13" s="71">
        <f t="shared" si="1"/>
        <v>95.668101876593909</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2057217.22</v>
      </c>
      <c r="E15" s="192">
        <v>2057217.22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67628.25</v>
      </c>
      <c r="E17" s="192">
        <v>67628.25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1269595.44</v>
      </c>
      <c r="E18" s="192">
        <v>1306644</v>
      </c>
      <c r="F18" s="71">
        <f t="shared" si="1"/>
        <v>102.91813902545208</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28450.549999999988</v>
      </c>
      <c r="E19" s="79">
        <f t="shared" si="5"/>
        <v>144139.59999999992</v>
      </c>
      <c r="F19" s="71">
        <f t="shared" si="1"/>
        <v>506.63203347562688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331515.49</v>
      </c>
      <c r="E20" s="192">
        <v>385657.97</v>
      </c>
      <c r="F20" s="71">
        <f t="shared" si="1"/>
        <v>116.33181001587587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32763.27</v>
      </c>
      <c r="E21" s="192">
        <v>32763.27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105792.7</v>
      </c>
      <c r="E22" s="192">
        <v>114392.7</v>
      </c>
      <c r="F22" s="71">
        <f t="shared" si="1"/>
        <v>108.12910531634034</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1798.79</v>
      </c>
      <c r="E24" s="192">
        <v>1798.79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13586.6</v>
      </c>
      <c r="E25" s="192">
        <v>13586.6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47056.639999999999</v>
      </c>
      <c r="E26" s="192">
        <v>80879.97</v>
      </c>
      <c r="F26" s="71">
        <f t="shared" si="1"/>
        <v>171.87791138508828</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504062.94</v>
      </c>
      <c r="E28" s="192">
        <v>484939.7</v>
      </c>
      <c r="F28" s="71">
        <f t="shared" si="1"/>
        <v>96.206180125045492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15112.559999999998</v>
      </c>
      <c r="E35" s="79">
        <f t="shared" si="7"/>
        <v>17838.440000000002</v>
      </c>
      <c r="F35" s="71">
        <f t="shared" si="1"/>
        <v>118.0371823172249</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212124.81</v>
      </c>
      <c r="E36" s="192">
        <v>259826.39</v>
      </c>
      <c r="F36" s="71">
        <f t="shared" si="1"/>
        <v>122.48750629405396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197012.25</v>
      </c>
      <c r="E40" s="192">
        <v>241987.95</v>
      </c>
      <c r="F40" s="71">
        <f t="shared" si="1"/>
        <v>122.82888500588163</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11767.23</v>
      </c>
      <c r="E51" s="192">
        <v>11767.23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5453.2099999999919</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53549.46</v>
      </c>
      <c r="E54" s="192">
        <v>74738.48</v>
      </c>
      <c r="F54" s="71">
        <f t="shared" si="1"/>
        <v>139.56906381502259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53549.46</v>
      </c>
      <c r="E55" s="192">
        <v>69285.27</v>
      </c>
      <c r="F55" s="71">
        <f t="shared" si="1"/>
        <v>129.38556243144191</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558.66999999999996</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558.66999999999996</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268793.44999999995</v>
      </c>
      <c r="E69" s="79">
        <f>E70+E82+E88+E119+E135+E147+E165+E171</f>
        <v>366291.88</v>
      </c>
      <c r="F69" s="71">
        <f t="shared" si="1"/>
        <v>136.27262122644731</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73220.92</v>
      </c>
      <c r="E70" s="79">
        <f t="shared" si="12"/>
        <v>93717.74</v>
      </c>
      <c r="F70" s="71">
        <f t="shared" si="1"/>
        <v>127.99311999903853</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73205.41</v>
      </c>
      <c r="E71" s="79">
        <f t="shared" si="13"/>
        <v>93717.74</v>
      </c>
      <c r="F71" s="71">
        <f t="shared" si="1"/>
        <v>128.02023784854154</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73205.41</v>
      </c>
      <c r="E73" s="192">
        <v>93717.74</v>
      </c>
      <c r="F73" s="71">
        <f t="shared" si="1"/>
        <v>128.02023784854154</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15.51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16749.82</v>
      </c>
      <c r="E82" s="79">
        <f>SUM(E83:E85)-E86+E87</f>
        <v>41016.339999999997</v>
      </c>
      <c r="F82" s="71">
        <f t="shared" si="1"/>
        <v>244.87630314833231</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16749.82</v>
      </c>
      <c r="E87" s="192">
        <v>41016.339999999997</v>
      </c>
      <c r="F87" s="71">
        <f t="shared" si="1"/>
        <v>244.87630314833231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1380.09</v>
      </c>
      <c r="E147" s="79">
        <f t="shared" si="24"/>
        <v>231557.8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228585.72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228585.72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1380.09</v>
      </c>
      <c r="E161" s="192">
        <v>2972.08</v>
      </c>
      <c r="F161" s="71">
        <f t="shared" si="1"/>
        <v>215.35407111130436</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177442.62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177442.62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1179373.82</v>
      </c>
      <c r="E176" s="79">
        <f>E177+E251</f>
        <v>1364250.5</v>
      </c>
      <c r="F176" s="71">
        <f t="shared" si="1"/>
        <v>115.67583380814743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238934.21</v>
      </c>
      <c r="E177" s="79">
        <f>E178+E197+E203+E219+E247+E248</f>
        <v>346858.08</v>
      </c>
      <c r="F177" s="71">
        <f t="shared" si="1"/>
        <v>145.16886468455064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238865.21</v>
      </c>
      <c r="E178" s="79">
        <f>SUM(E179:E181)+E185+E186+SUM(E194:E196)</f>
        <v>267502.7</v>
      </c>
      <c r="F178" s="71">
        <f t="shared" si="1"/>
        <v>111.98897486996957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173806.91</v>
      </c>
      <c r="E179" s="192">
        <v>233743.48</v>
      </c>
      <c r="F179" s="71">
        <f t="shared" si="1"/>
        <v>134.48457256388713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47717.7</v>
      </c>
      <c r="E180" s="192">
        <v>33759.22</v>
      </c>
      <c r="F180" s="71">
        <f t="shared" si="1"/>
        <v>70.747793795593665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17340.599999999999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69</v>
      </c>
      <c r="E197" s="79">
        <f>SUM(E198:E202)</f>
        <v>44975.7</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69</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44975.7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34379.68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940439.61</v>
      </c>
      <c r="E251" s="79">
        <f>+E252+E255-E264+E274+E291</f>
        <v>1017392.4199999999</v>
      </c>
      <c r="F251" s="71">
        <f t="shared" si="1"/>
        <v>108.18264237083761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910580.59</v>
      </c>
      <c r="E252" s="79">
        <f>E253-E254</f>
        <v>997958.84</v>
      </c>
      <c r="F252" s="71">
        <f t="shared" si="1"/>
        <v>109.5958832155647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910580.59</v>
      </c>
      <c r="E253" s="192">
        <v>997958.84</v>
      </c>
      <c r="F253" s="71">
        <f t="shared" si="1"/>
        <v>109.5958832155647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28478.89</v>
      </c>
      <c r="E255" s="79">
        <f>E256-E260</f>
        <v>-212124.26</v>
      </c>
      <c r="F255" s="71">
        <f t="shared" si="1"/>
        <v>-744.84735886827048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73956.22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73956.22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45477.33</v>
      </c>
      <c r="E260" s="79">
        <f>SUM(E261:E263)</f>
        <v>212124.26</v>
      </c>
      <c r="F260" s="71">
        <f t="shared" si="1"/>
        <v>466.4395645038968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122308.48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45477.33</v>
      </c>
      <c r="E262" s="192">
        <v>89815.78</v>
      </c>
      <c r="F262" s="71">
        <f t="shared" si="1"/>
        <v>197.4957192957458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1380.13</v>
      </c>
      <c r="E274" s="79">
        <f>SUM(E275:E277)+SUM(E286:E290)</f>
        <v>231557.84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228585.72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228585.72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1380.13</v>
      </c>
      <c r="E288" s="192">
        <v>2972.12</v>
      </c>
      <c r="F288" s="71">
        <f t="shared" si="39"/>
        <v>215.35072782998702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1380.09</v>
      </c>
      <c r="E302" s="192">
        <v>44975.7</v>
      </c>
      <c r="F302" s="71">
        <f t="shared" si="43"/>
        <v>3258.8961589461555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186582.1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16749.82</v>
      </c>
      <c r="E308" s="192">
        <v>41016.339999999997</v>
      </c>
      <c r="F308" s="71">
        <f t="shared" si="43"/>
        <v>244.87630314833231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61422.59</v>
      </c>
      <c r="E336" s="192">
        <v>3031.88</v>
      </c>
      <c r="F336" s="71">
        <f t="shared" si="43"/>
        <v>4.9360992429658213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177442.62</v>
      </c>
      <c r="E337" s="192">
        <v>264470.82</v>
      </c>
      <c r="F337" s="71">
        <f t="shared" si="43"/>
        <v>149.04582675796829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69</v>
      </c>
      <c r="E338" s="192">
        <v>44975.7</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34379.68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0"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2590518.94</v>
      </c>
      <c r="E114" s="60">
        <f t="shared" si="22"/>
        <v>3867756.0500000003</v>
      </c>
      <c r="F114" s="45">
        <f t="shared" si="1"/>
        <v>149.30429537797551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2438125.58</v>
      </c>
      <c r="E115" s="60">
        <f t="shared" si="23"/>
        <v>3687122.87</v>
      </c>
      <c r="F115" s="45">
        <f t="shared" si="1"/>
        <v>151.22776694709876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2438125.58</v>
      </c>
      <c r="E117" s="194">
        <v>3687122.87</v>
      </c>
      <c r="F117" s="45">
        <f t="shared" si="1"/>
        <v>151.22776694709876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152393.35999999999</v>
      </c>
      <c r="E126" s="194">
        <v>180633.18</v>
      </c>
      <c r="F126" s="45">
        <f t="shared" si="1"/>
        <v>118.5308729986661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2590518.94</v>
      </c>
      <c r="E141" s="81">
        <f t="shared" si="28"/>
        <v>3867756.0500000003</v>
      </c>
      <c r="F141" s="61">
        <f t="shared" si="1"/>
        <v>149.30429537797551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6" sqref="E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10058.67</v>
      </c>
      <c r="E5" s="82">
        <f t="shared" si="0"/>
        <v>18.73</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18.73</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18.73</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18.73</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10058.67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10058.67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v>10058.67</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C96" sqref="C9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238934.21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3822632.6100000003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3557944.3700000006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2664522.7000000002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891822.53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1599.14</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176050.11</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88638.13</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3714708.7399999998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3511966.28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2608221.84</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902145.3</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1599.14</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131143.41</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71599.05</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346858.08000000054</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48007.579999999994</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3031.88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3031.88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3031.88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44975.7</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44975.7</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298850.5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264470.82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34379.68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12</vt:i4>
      </vt:variant>
      <vt:variant>
        <vt:lpstr>Imenovani rasponi</vt:lpstr>
      </vt:variant>
      <vt:variant>
        <vt:i4>11</vt:i4>
      </vt:variant>
    </vt:vector>
  </HeadingPairs>
  <TitlesOfParts>
    <vt:vector size="23" baseType="lpstr">
      <vt:lpstr>Skriveni</vt:lpstr>
      <vt:lpstr>Upute</vt:lpstr>
      <vt:lpstr>RefStr</vt:lpstr>
      <vt:lpstr>PR-RAS</vt:lpstr>
      <vt:lpstr>BILANCA</vt:lpstr>
      <vt:lpstr>List1</vt:lpstr>
      <vt:lpstr>RAS-funkcijski</vt:lpstr>
      <vt:lpstr>P-VRIO</vt:lpstr>
      <vt:lpstr>OBVEZE</vt:lpstr>
      <vt:lpstr>Kont</vt:lpstr>
      <vt:lpstr>Promjene</vt:lpstr>
      <vt:lpstr>List2</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2026-01-30T12:17:05Z</cp:lastPrinted>
  <dcterms:created xsi:type="dcterms:W3CDTF">2022-04-01T05:14:30Z</dcterms:created>
  <dcterms:modified xsi:type="dcterms:W3CDTF">2026-02-04T09:09:41Z</dcterms:modified>
</cp:coreProperties>
</file>