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ropbox\OŠ PREČKO\FINANCIJE I NARUDŽBENICE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8800" windowHeight="12330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6" l="1"/>
  <c r="H19" i="16"/>
  <c r="H14" i="16"/>
  <c r="E14" i="16" s="1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F82" i="15" s="1"/>
  <c r="E83" i="15"/>
  <c r="E82" i="15" s="1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E124" i="15"/>
  <c r="F33" i="15"/>
  <c r="F72" i="15"/>
  <c r="F86" i="15"/>
  <c r="F85" i="15" s="1"/>
  <c r="G9" i="15"/>
  <c r="F9" i="15"/>
  <c r="E9" i="15"/>
  <c r="G113" i="15" l="1"/>
  <c r="E8" i="15"/>
  <c r="E133" i="15" s="1"/>
  <c r="E141" i="15" s="1"/>
  <c r="E144" i="15" s="1"/>
  <c r="E113" i="15"/>
  <c r="G8" i="15"/>
  <c r="F8" i="15"/>
  <c r="F133" i="15" s="1"/>
  <c r="F141" i="15" s="1"/>
  <c r="F144" i="15" s="1"/>
  <c r="G133" i="15" l="1"/>
  <c r="G141" i="15" s="1"/>
  <c r="G144" i="15" s="1"/>
  <c r="H164" i="1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115" i="11" l="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68" i="11" s="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M100" i="11" s="1"/>
  <c r="N101" i="11"/>
  <c r="N100" i="11" s="1"/>
  <c r="O101" i="11"/>
  <c r="P101" i="11"/>
  <c r="Q101" i="11"/>
  <c r="R101" i="11"/>
  <c r="R100" i="11" s="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J100" i="11" l="1"/>
  <c r="P136" i="11"/>
  <c r="R136" i="1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D69" i="11" s="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G199" i="10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G162" i="10"/>
  <c r="H162" i="10" s="1"/>
  <c r="G161" i="10"/>
  <c r="F161" i="10"/>
  <c r="H161" i="10" s="1"/>
  <c r="H160" i="10"/>
  <c r="G160" i="10"/>
  <c r="G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G130" i="10"/>
  <c r="F130" i="10"/>
  <c r="H126" i="10"/>
  <c r="G126" i="10"/>
  <c r="G125" i="10"/>
  <c r="G127" i="10" s="1"/>
  <c r="F125" i="10"/>
  <c r="F127" i="10" s="1"/>
  <c r="H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G71" i="10" s="1"/>
  <c r="F71" i="10"/>
  <c r="G70" i="10"/>
  <c r="H70" i="10" s="1"/>
  <c r="F69" i="10"/>
  <c r="G68" i="10"/>
  <c r="H68" i="10" s="1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G40" i="10"/>
  <c r="H40" i="10" s="1"/>
  <c r="G39" i="10"/>
  <c r="H39" i="10" s="1"/>
  <c r="G38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H71" i="10" l="1"/>
  <c r="F141" i="10"/>
  <c r="G19" i="10"/>
  <c r="G37" i="10"/>
  <c r="H37" i="10" s="1"/>
  <c r="G154" i="10"/>
  <c r="H154" i="10" s="1"/>
  <c r="F122" i="10"/>
  <c r="J27" i="11"/>
  <c r="H183" i="10"/>
  <c r="H38" i="10"/>
  <c r="H139" i="10"/>
  <c r="G156" i="10"/>
  <c r="H156" i="10" s="1"/>
  <c r="G27" i="10"/>
  <c r="H27" i="10" s="1"/>
  <c r="G42" i="10"/>
  <c r="H42" i="10" s="1"/>
  <c r="F61" i="10"/>
  <c r="H76" i="10"/>
  <c r="G107" i="10"/>
  <c r="G106" i="10" s="1"/>
  <c r="H106" i="10" s="1"/>
  <c r="H159" i="10"/>
  <c r="G171" i="10"/>
  <c r="H180" i="10"/>
  <c r="G58" i="10"/>
  <c r="H58" i="10" s="1"/>
  <c r="F171" i="10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H107" i="10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0" i="10"/>
  <c r="H153" i="10"/>
  <c r="H166" i="10"/>
  <c r="G178" i="10"/>
  <c r="G187" i="10" s="1"/>
  <c r="H181" i="10"/>
  <c r="G22" i="10"/>
  <c r="G61" i="10" l="1"/>
  <c r="H171" i="10"/>
  <c r="H61" i="10"/>
  <c r="H141" i="10"/>
  <c r="G78" i="10"/>
  <c r="H78" i="10" s="1"/>
  <c r="P12" i="11"/>
  <c r="G163" i="10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<sst xmlns="http://schemas.openxmlformats.org/spreadsheetml/2006/main" count="995" uniqueCount="483">
  <si>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</si>
  <si>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</si>
  <si>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</si>
  <si>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</si>
  <si>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</si>
  <si>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</si>
  <si>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</si>
  <si>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</si>
  <si>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</si>
  <si>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</si>
  <si>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</si>
  <si>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</si>
  <si>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</si>
  <si>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</si>
  <si>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</si>
  <si>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</si>
  <si>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</si>
  <si>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</si>
  <si>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</si>
  <si>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</si>
  <si>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</si>
  <si>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</si>
  <si>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</si>
  <si>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</si>
  <si>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</si>
  <si>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</si>
  <si>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</si>
  <si>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</si>
  <si>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</si>
  <si>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</si>
  <si>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</si>
  <si>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</si>
  <si>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</si>
  <si>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</si>
  <si>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</si>
  <si>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</si>
  <si>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</si>
  <si>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</si>
  <si>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</si>
  <si>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</si>
  <si>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</si>
  <si>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</si>
  <si>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</si>
  <si>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</si>
  <si>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</si>
  <si>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</si>
  <si>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</si>
  <si>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</si>
  <si>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</si>
  <si>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</si>
  <si>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</si>
  <si>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</si>
  <si>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</si>
  <si>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</si>
  <si>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</si>
  <si>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</si>
  <si>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</si>
  <si>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</si>
  <si>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</si>
  <si>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</si>
  <si>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</si>
  <si>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</si>
  <si>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</si>
  <si>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</si>
  <si>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</si>
  <si>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</si>
  <si>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</si>
  <si>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</si>
  <si>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</si>
  <si>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</si>
  <si>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</si>
  <si>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</si>
  <si>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</si>
  <si>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</si>
  <si>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</si>
  <si>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</si>
  <si>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</si>
  <si>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</si>
  <si>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</si>
  <si>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</si>
  <si>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</si>
  <si>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</si>
  <si>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</si>
  <si>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</si>
  <si>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</si>
  <si>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</si>
  <si>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</si>
  <si>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</si>
  <si>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</si>
  <si>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</si>
  <si>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</si>
  <si>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</si>
  <si>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</si>
  <si>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</si>
  <si>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</si>
  <si>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</si>
  <si>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</si>
  <si>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</si>
  <si>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</si>
  <si>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</si>
  <si>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</si>
  <si>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</si>
  <si>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</si>
  <si>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</si>
  <si>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</si>
  <si>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</si>
  <si>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</si>
  <si>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</si>
  <si>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</si>
  <si>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</si>
  <si>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</si>
  <si>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</si>
  <si>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</si>
  <si>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</si>
  <si>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</si>
  <si>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</si>
  <si>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</si>
  <si>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</si>
  <si>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</si>
  <si>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</si>
  <si>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</si>
  <si>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</si>
  <si>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</si>
  <si>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</si>
  <si>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</si>
  <si>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</si>
  <si>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</si>
  <si>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</si>
  <si>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</si>
  <si>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</si>
  <si>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</si>
  <si>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</si>
  <si>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</si>
  <si>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</si>
  <si>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</si>
  <si>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</si>
  <si>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</si>
  <si>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</si>
  <si>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</si>
  <si>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</si>
  <si>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</si>
  <si>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</si>
  <si>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</si>
  <si>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</si>
  <si>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</si>
  <si>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</si>
  <si>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</si>
  <si>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</si>
  <si>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</si>
  <si>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</si>
  <si>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</si>
  <si>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</si>
  <si>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</si>
  <si>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</si>
  <si>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</si>
  <si>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</si>
  <si>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</si>
  <si>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</si>
  <si>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</si>
  <si>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</si>
  <si>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</si>
  <si>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</si>
  <si>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</si>
  <si>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</si>
  <si>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</si>
  <si>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</si>
  <si>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</si>
  <si>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</si>
  <si>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</si>
  <si>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</si>
  <si>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</si>
  <si>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</si>
  <si>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</si>
  <si>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</si>
  <si>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</si>
  <si>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</si>
  <si>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</si>
  <si>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</si>
  <si>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</si>
  <si>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</si>
  <si>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</si>
  <si>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</si>
  <si>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</si>
  <si>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</si>
  <si>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</si>
  <si>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</si>
  <si>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</si>
  <si>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</si>
  <si>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</si>
  <si>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</si>
  <si>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</si>
  <si>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</si>
  <si>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</si>
  <si>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</si>
  <si>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</si>
  <si>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</si>
  <si>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</si>
  <si>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</si>
  <si>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</si>
  <si>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</si>
  <si>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</si>
  <si>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</si>
  <si>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</si>
  <si>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</si>
  <si>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</si>
  <si>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</si>
  <si>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</si>
  <si>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</si>
  <si>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</si>
  <si>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</si>
  <si>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</si>
  <si>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</si>
  <si>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</si>
  <si>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</si>
  <si>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</si>
  <si>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</si>
  <si>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</si>
  <si>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</si>
  <si>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</si>
  <si>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</si>
  <si>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</si>
  <si>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</si>
  <si>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</si>
  <si>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</si>
  <si>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</si>
  <si>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</si>
  <si>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</si>
  <si>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</si>
  <si>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</si>
  <si>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</si>
  <si>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</si>
  <si>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</si>
  <si>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</si>
  <si>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</si>
  <si>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</si>
  <si>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</si>
  <si>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</si>
  <si>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</si>
  <si>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</si>
  <si>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</si>
  <si>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</si>
  <si>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</si>
  <si>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</si>
  <si>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</si>
  <si>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</si>
  <si>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</si>
  <si>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</si>
  <si>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</si>
  <si>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</si>
  <si>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</si>
  <si>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</si>
  <si>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</si>
  <si>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</si>
  <si>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</si>
  <si>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</si>
  <si>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</si>
  <si>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</si>
  <si>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</si>
  <si>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</si>
  <si>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</si>
  <si>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</si>
  <si>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</si>
  <si>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</si>
  <si>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</si>
  <si>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</si>
  <si>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</si>
  <si>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</si>
  <si>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</si>
  <si>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</si>
  <si>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</si>
  <si>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</si>
  <si>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</si>
  <si>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</si>
  <si>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</si>
  <si>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</si>
  <si>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</si>
  <si>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</si>
  <si>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</si>
  <si>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</si>
  <si>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</si>
  <si>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</si>
  <si>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</si>
  <si>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</si>
  <si>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</si>
  <si>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</si>
  <si>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</si>
  <si>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</si>
  <si>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</si>
  <si>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</si>
  <si>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</si>
  <si>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</si>
  <si>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</si>
  <si>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</si>
  <si>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</si>
  <si>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</si>
  <si>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</si>
  <si>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</si>
  <si>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</si>
  <si>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</si>
  <si>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</si>
  <si>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</si>
  <si>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</si>
  <si>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</si>
  <si>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</si>
  <si>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</si>
  <si>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</si>
  <si>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</si>
  <si>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</si>
  <si>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</si>
  <si>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</si>
  <si>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</si>
  <si>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</si>
  <si>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</si>
  <si>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</si>
  <si>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</si>
  <si>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</si>
  <si>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</si>
  <si>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</si>
  <si>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</si>
  <si>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</si>
  <si>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</si>
  <si>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</si>
  <si>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</si>
  <si>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</si>
  <si>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</si>
  <si>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</si>
  <si>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</si>
  <si>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</si>
  <si>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</si>
  <si>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</si>
  <si>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</si>
  <si>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</si>
  <si>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</si>
  <si>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</si>
  <si>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</si>
  <si>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</si>
  <si>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</si>
  <si>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</si>
  <si>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</si>
  <si>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</si>
  <si>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</si>
  <si>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</si>
  <si>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</si>
  <si>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</si>
  <si>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</si>
  <si>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</si>
  <si>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</si>
  <si>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</si>
  <si>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</si>
  <si>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</si>
  <si>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</si>
  <si>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</si>
  <si>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</si>
  <si>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</si>
  <si>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</si>
  <si>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</si>
  <si>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</si>
  <si>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</si>
  <si>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</si>
  <si>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</si>
  <si>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</si>
  <si>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</si>
  <si>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</si>
  <si>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</si>
  <si>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</si>
  <si>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</si>
  <si>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</si>
  <si>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</si>
  <si>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</si>
  <si>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</si>
  <si>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</si>
  <si>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</si>
  <si>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</si>
  <si>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</si>
  <si>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</si>
  <si>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</si>
  <si>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</si>
  <si>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</si>
  <si>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</si>
  <si>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</si>
  <si>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</si>
  <si>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</si>
  <si>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</si>
  <si>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</si>
  <si>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</si>
  <si>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</si>
  <si>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</si>
  <si>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</si>
  <si>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</si>
  <si>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</si>
  <si>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</si>
  <si>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</si>
  <si>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</si>
  <si>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</si>
  <si>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</si>
  <si>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</si>
  <si>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</si>
  <si>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</si>
  <si>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</si>
  <si>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</si>
  <si>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</si>
  <si>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</si>
  <si>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</si>
  <si>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</si>
  <si>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</si>
  <si>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</si>
  <si>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</si>
  <si>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</si>
  <si>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</si>
  <si>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</si>
  <si>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</si>
  <si>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</si>
  <si>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</si>
  <si>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</si>
  <si>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</si>
  <si>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</si>
  <si>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</si>
  <si>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</si>
  <si>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</si>
  <si>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</si>
  <si>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</si>
  <si>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</si>
  <si>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</si>
  <si>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</si>
  <si>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</si>
  <si>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</si>
  <si>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</si>
  <si>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</si>
  <si>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</si>
  <si>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</si>
  <si>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</si>
  <si>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</si>
  <si>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</si>
  <si>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</si>
  <si>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</si>
  <si>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</si>
  <si>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</si>
  <si>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</si>
  <si>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</si>
  <si>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</si>
  <si>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</si>
  <si>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</si>
  <si>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</si>
  <si>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</si>
  <si>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</si>
  <si>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</si>
  <si>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</si>
  <si>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</si>
  <si>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</si>
  <si>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</si>
  <si>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</si>
  <si>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</si>
  <si>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</si>
  <si>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</si>
  <si>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</si>
  <si>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</si>
  <si>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</si>
  <si>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</si>
  <si>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</si>
  <si>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</si>
  <si>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</si>
  <si>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</si>
  <si>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</si>
  <si>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</si>
  <si>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</si>
  <si>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</si>
  <si>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</si>
  <si>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</si>
  <si>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</si>
  <si>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</si>
  <si>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</si>
  <si>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</si>
  <si>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NAZIV USTANOVE__OŠ PREČKO______</t>
  </si>
  <si>
    <t>Korisnik proračuna: OŠ PREČKO</t>
  </si>
  <si>
    <t>Kontak osoba:Mara Buljan</t>
  </si>
  <si>
    <t>Tel:01 3883 023</t>
  </si>
  <si>
    <t>NAZIV KORISNIKA: OŠ PREČKO</t>
  </si>
  <si>
    <t>Redovno školovanje</t>
  </si>
  <si>
    <t>Odgoj i obrazovanje učenika osnovnoškolske dobi (od 1.do 8.razreda)</t>
  </si>
  <si>
    <t>Redovna nastava,izvannastavna,izborna,dodatna i dopunska nastava,izvanučionička nastava u skladu s nastavnim planom i programom za  OŠ                                                                                                                                                                                                                                        Korisnici učenici OŠ Prečko od 1. do 8.razreda</t>
  </si>
  <si>
    <t>Zakon o odgoju i obrazovanju u osnovnoj i srednjoj školi,Nacionalni okvirni kurikulum,Godišnji plan i program rada za školsku godinu 2019/2020 Kurikulum OŠ Prečko za 2019/2020 godinu</t>
  </si>
  <si>
    <t>Realizacija ukupnog fonda radnih sati                                                                 Stručno usavršavanje djelatnika                                                                                           Odlazak učenika na natjecanje                                                                             Realizacija izvanučioničke nastava                                                                Škou pohađa 478 učenika i 73  djelatnika</t>
  </si>
  <si>
    <t>Realizacija godišnjeg plana i programa i kurikuluma.Učenici uspješno završili prošlu školsku godinu,te su sudjelovali na županijskim i državnim natjecanjima.Škola je organizator polaganja stručnog ispita iz likovne kulture u suradnji sa AZOO,te praktikum za studente PMF-a,Filozofskog i Učiteljskog fakulteta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</si>
</sst>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5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2" applyFont="1" applyFill="1" applyBorder="1" applyAlignment="1">
      <alignment horizontal="left" vertical="center" wrapText="1"/>
    </xf>
    <xf numFmtId="0" fontId="23" fillId="0" borderId="71" xfId="22" applyFont="1" applyFill="1" applyBorder="1" applyAlignment="1">
      <alignment horizontal="left" vertical="center"/>
    </xf>
    <xf numFmtId="0" fontId="14" fillId="0" borderId="71" xfId="14" applyFont="1" applyFill="1" applyBorder="1" applyAlignment="1">
      <alignment horizontal="left" vertical="center" wrapText="1"/>
    </xf>
    <xf numFmtId="0" fontId="23" fillId="4" borderId="71" xfId="22" applyFont="1" applyFill="1" applyBorder="1" applyAlignment="1">
      <alignment horizontal="left" vertical="center" wrapText="1"/>
    </xf>
    <xf numFmtId="0" fontId="21" fillId="4" borderId="71" xfId="22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4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H8" sqref="H8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7"/>
      <c r="B2" s="477"/>
      <c r="C2" s="477"/>
      <c r="D2" s="477"/>
      <c r="E2" s="477"/>
      <c r="F2" s="477"/>
      <c r="G2" s="477"/>
      <c r="H2" s="477"/>
    </row>
    <row r="3" spans="1:10" ht="48" customHeight="1">
      <c r="A3" s="478" t="s">
        <v>468</v>
      </c>
      <c r="B3" s="478"/>
      <c r="C3" s="478"/>
      <c r="D3" s="478"/>
      <c r="E3" s="478"/>
      <c r="F3" s="478"/>
      <c r="G3" s="478"/>
      <c r="H3" s="478"/>
    </row>
    <row r="4" spans="1:10" s="9" customFormat="1" ht="26.25" customHeight="1">
      <c r="A4" s="478" t="s">
        <v>14</v>
      </c>
      <c r="B4" s="478"/>
      <c r="C4" s="478"/>
      <c r="D4" s="478"/>
      <c r="E4" s="478"/>
      <c r="F4" s="478"/>
      <c r="G4" s="479"/>
      <c r="H4" s="479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338</v>
      </c>
      <c r="G6" s="17" t="s">
        <v>339</v>
      </c>
      <c r="H6" s="17" t="s">
        <v>458</v>
      </c>
      <c r="I6" s="18"/>
    </row>
    <row r="7" spans="1:10" ht="27.75" customHeight="1">
      <c r="A7" s="480" t="s">
        <v>13</v>
      </c>
      <c r="B7" s="472"/>
      <c r="C7" s="472"/>
      <c r="D7" s="472"/>
      <c r="E7" s="481"/>
      <c r="F7" s="19">
        <f>+F8+F9</f>
        <v>11966500</v>
      </c>
      <c r="G7" s="19">
        <f>G8+G9</f>
        <v>11245975</v>
      </c>
      <c r="H7" s="19">
        <f>+H8+H9</f>
        <v>11386143</v>
      </c>
      <c r="I7" s="20"/>
    </row>
    <row r="8" spans="1:10" ht="22.5" customHeight="1">
      <c r="A8" s="469" t="s">
        <v>12</v>
      </c>
      <c r="B8" s="470"/>
      <c r="C8" s="470"/>
      <c r="D8" s="470"/>
      <c r="E8" s="482"/>
      <c r="F8" s="21">
        <v>10929500</v>
      </c>
      <c r="G8" s="21">
        <v>11155975</v>
      </c>
      <c r="H8" s="21">
        <v>11294143</v>
      </c>
    </row>
    <row r="9" spans="1:10" ht="22.5" customHeight="1">
      <c r="A9" s="483" t="s">
        <v>11</v>
      </c>
      <c r="B9" s="482"/>
      <c r="C9" s="482"/>
      <c r="D9" s="482"/>
      <c r="E9" s="482"/>
      <c r="F9" s="21">
        <v>1037000</v>
      </c>
      <c r="G9" s="21">
        <v>90000</v>
      </c>
      <c r="H9" s="21">
        <v>92000</v>
      </c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11966500</v>
      </c>
      <c r="G10" s="19">
        <f>+G11+G12</f>
        <v>11245975</v>
      </c>
      <c r="H10" s="19">
        <f>+H11+H12</f>
        <v>11386143</v>
      </c>
    </row>
    <row r="11" spans="1:10" ht="22.5" customHeight="1">
      <c r="A11" s="473" t="s">
        <v>9</v>
      </c>
      <c r="B11" s="470"/>
      <c r="C11" s="470"/>
      <c r="D11" s="470"/>
      <c r="E11" s="484"/>
      <c r="F11" s="21">
        <v>10929500</v>
      </c>
      <c r="G11" s="21">
        <v>11155975</v>
      </c>
      <c r="H11" s="24">
        <v>11294143</v>
      </c>
      <c r="I11" s="25"/>
      <c r="J11" s="25"/>
    </row>
    <row r="12" spans="1:10" ht="22.5" customHeight="1">
      <c r="A12" s="485" t="s">
        <v>8</v>
      </c>
      <c r="B12" s="482"/>
      <c r="C12" s="482"/>
      <c r="D12" s="482"/>
      <c r="E12" s="482"/>
      <c r="F12" s="26">
        <v>1037000</v>
      </c>
      <c r="G12" s="26">
        <v>90000</v>
      </c>
      <c r="H12" s="24">
        <v>92000</v>
      </c>
      <c r="I12" s="25"/>
      <c r="J12" s="25"/>
    </row>
    <row r="13" spans="1:10" ht="22.5" customHeight="1">
      <c r="A13" s="471" t="s">
        <v>7</v>
      </c>
      <c r="B13" s="472"/>
      <c r="C13" s="472"/>
      <c r="D13" s="472"/>
      <c r="E13" s="472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8"/>
      <c r="B14" s="467"/>
      <c r="C14" s="467"/>
      <c r="D14" s="467"/>
      <c r="E14" s="467"/>
      <c r="F14" s="468"/>
      <c r="G14" s="468"/>
      <c r="H14" s="468"/>
    </row>
    <row r="15" spans="1:10" ht="27.75" customHeight="1">
      <c r="A15" s="12"/>
      <c r="B15" s="13"/>
      <c r="C15" s="13"/>
      <c r="D15" s="14"/>
      <c r="E15" s="15"/>
      <c r="F15" s="16" t="s">
        <v>338</v>
      </c>
      <c r="G15" s="17" t="s">
        <v>339</v>
      </c>
      <c r="H15" s="17" t="s">
        <v>458</v>
      </c>
      <c r="J15" s="25"/>
    </row>
    <row r="16" spans="1:10" ht="30.75" customHeight="1">
      <c r="A16" s="486" t="s">
        <v>6</v>
      </c>
      <c r="B16" s="487"/>
      <c r="C16" s="487"/>
      <c r="D16" s="487"/>
      <c r="E16" s="488"/>
      <c r="F16" s="28"/>
      <c r="G16" s="28"/>
      <c r="H16" s="29"/>
      <c r="J16" s="25"/>
    </row>
    <row r="17" spans="1:11" ht="34.5" customHeight="1">
      <c r="A17" s="474" t="s">
        <v>5</v>
      </c>
      <c r="B17" s="475"/>
      <c r="C17" s="475"/>
      <c r="D17" s="475"/>
      <c r="E17" s="476"/>
      <c r="F17" s="30"/>
      <c r="G17" s="30"/>
      <c r="H17" s="27"/>
      <c r="J17" s="25"/>
    </row>
    <row r="18" spans="1:11" s="31" customFormat="1" ht="25.5" customHeight="1">
      <c r="A18" s="466"/>
      <c r="B18" s="467"/>
      <c r="C18" s="467"/>
      <c r="D18" s="467"/>
      <c r="E18" s="467"/>
      <c r="F18" s="468"/>
      <c r="G18" s="468"/>
      <c r="H18" s="468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338</v>
      </c>
      <c r="G19" s="17" t="s">
        <v>339</v>
      </c>
      <c r="H19" s="17" t="s">
        <v>458</v>
      </c>
      <c r="J19" s="32"/>
      <c r="K19" s="32"/>
    </row>
    <row r="20" spans="1:11" s="31" customFormat="1" ht="22.5" customHeight="1">
      <c r="A20" s="469" t="s">
        <v>4</v>
      </c>
      <c r="B20" s="470"/>
      <c r="C20" s="470"/>
      <c r="D20" s="470"/>
      <c r="E20" s="470"/>
      <c r="F20" s="26"/>
      <c r="G20" s="26"/>
      <c r="H20" s="26"/>
      <c r="J20" s="32"/>
    </row>
    <row r="21" spans="1:11" s="31" customFormat="1" ht="33.75" customHeight="1">
      <c r="A21" s="469" t="s">
        <v>3</v>
      </c>
      <c r="B21" s="470"/>
      <c r="C21" s="470"/>
      <c r="D21" s="470"/>
      <c r="E21" s="470"/>
      <c r="F21" s="26"/>
      <c r="G21" s="26"/>
      <c r="H21" s="26"/>
    </row>
    <row r="22" spans="1:11" s="31" customFormat="1" ht="22.5" customHeight="1">
      <c r="A22" s="471" t="s">
        <v>2</v>
      </c>
      <c r="B22" s="472"/>
      <c r="C22" s="472"/>
      <c r="D22" s="472"/>
      <c r="E22" s="472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6"/>
      <c r="B23" s="467"/>
      <c r="C23" s="467"/>
      <c r="D23" s="467"/>
      <c r="E23" s="467"/>
      <c r="F23" s="468"/>
      <c r="G23" s="468"/>
      <c r="H23" s="468"/>
    </row>
    <row r="24" spans="1:11" s="31" customFormat="1" ht="22.5" customHeight="1">
      <c r="A24" s="473" t="s">
        <v>1</v>
      </c>
      <c r="B24" s="470"/>
      <c r="C24" s="470"/>
      <c r="D24" s="470"/>
      <c r="E24" s="470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4" t="s">
        <v>0</v>
      </c>
      <c r="B26" s="465"/>
      <c r="C26" s="465"/>
      <c r="D26" s="465"/>
      <c r="E26" s="465"/>
      <c r="F26" s="465"/>
      <c r="G26" s="465"/>
      <c r="H26" s="465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28" zoomScaleNormal="100" zoomScaleSheetLayoutView="100" workbookViewId="0">
      <selection activeCell="G138" sqref="G138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472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5" t="s">
        <v>463</v>
      </c>
      <c r="C4" s="495"/>
      <c r="D4" s="495"/>
      <c r="E4" s="495"/>
      <c r="F4" s="495"/>
      <c r="G4" s="496"/>
    </row>
    <row r="5" spans="1:7" ht="15.75">
      <c r="B5" s="495"/>
      <c r="C5" s="495"/>
      <c r="D5" s="495"/>
      <c r="E5" s="495"/>
      <c r="F5" s="495"/>
      <c r="G5" s="496"/>
    </row>
    <row r="6" spans="1:7" ht="20.45" customHeight="1">
      <c r="B6" s="497" t="s">
        <v>16</v>
      </c>
      <c r="C6" s="498"/>
      <c r="D6" s="498"/>
      <c r="E6" s="498"/>
      <c r="F6" s="498"/>
      <c r="G6" s="498"/>
    </row>
    <row r="7" spans="1:7" ht="38.25">
      <c r="B7" s="396" t="s">
        <v>17</v>
      </c>
      <c r="C7" s="396" t="s">
        <v>18</v>
      </c>
      <c r="D7" s="397" t="s">
        <v>337</v>
      </c>
      <c r="E7" s="396" t="s">
        <v>19</v>
      </c>
      <c r="F7" s="396" t="s">
        <v>340</v>
      </c>
      <c r="G7" s="396" t="s">
        <v>464</v>
      </c>
    </row>
    <row r="8" spans="1:7" ht="24" customHeight="1">
      <c r="B8" s="398">
        <v>6</v>
      </c>
      <c r="C8" s="399" t="s">
        <v>20</v>
      </c>
      <c r="D8" s="399"/>
      <c r="E8" s="400">
        <f>E9+E33+E62+E72+E82+E79</f>
        <v>8314000</v>
      </c>
      <c r="F8" s="400">
        <f>F9+F33+F62+F72+F82+F79</f>
        <v>8490000</v>
      </c>
      <c r="G8" s="400">
        <f>G9+G33+G62+G72+G82+G79</f>
        <v>8582400</v>
      </c>
    </row>
    <row r="9" spans="1:7" ht="24" customHeight="1">
      <c r="A9" s="387" t="s">
        <v>21</v>
      </c>
      <c r="B9" s="398">
        <v>63</v>
      </c>
      <c r="C9" s="399" t="s">
        <v>22</v>
      </c>
      <c r="D9" s="399"/>
      <c r="E9" s="400">
        <f>E10+E13+E18+E21+E24+E27+E30</f>
        <v>7534000</v>
      </c>
      <c r="F9" s="400">
        <f>F10+F13+F18+F21+F24+F27+F30</f>
        <v>7700000</v>
      </c>
      <c r="G9" s="400">
        <f>G10+G13+G18+G21+G24+G27+G30</f>
        <v>7792400</v>
      </c>
    </row>
    <row r="10" spans="1:7" ht="24" customHeight="1">
      <c r="B10" s="401">
        <v>631</v>
      </c>
      <c r="C10" s="402" t="s">
        <v>23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24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25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26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27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28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29</v>
      </c>
      <c r="D16" s="402" t="s">
        <v>341</v>
      </c>
      <c r="E16" s="403"/>
      <c r="F16" s="403"/>
      <c r="G16" s="403"/>
    </row>
    <row r="17" spans="2:7" ht="24" customHeight="1">
      <c r="B17" s="401">
        <v>6324</v>
      </c>
      <c r="C17" s="402" t="s">
        <v>30</v>
      </c>
      <c r="D17" s="402" t="s">
        <v>341</v>
      </c>
      <c r="E17" s="403"/>
      <c r="F17" s="403"/>
      <c r="G17" s="403"/>
    </row>
    <row r="18" spans="2:7" ht="24" customHeight="1">
      <c r="B18" s="401">
        <v>633</v>
      </c>
      <c r="C18" s="402" t="s">
        <v>31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32</v>
      </c>
      <c r="D19" s="402" t="s">
        <v>342</v>
      </c>
      <c r="E19" s="403"/>
      <c r="F19" s="403"/>
      <c r="G19" s="403"/>
    </row>
    <row r="20" spans="2:7" ht="24" customHeight="1">
      <c r="B20" s="401">
        <v>6332</v>
      </c>
      <c r="C20" s="402" t="s">
        <v>33</v>
      </c>
      <c r="D20" s="402" t="s">
        <v>342</v>
      </c>
      <c r="E20" s="403"/>
      <c r="F20" s="403"/>
      <c r="G20" s="403"/>
    </row>
    <row r="21" spans="2:7" ht="24" customHeight="1">
      <c r="B21" s="401">
        <v>634</v>
      </c>
      <c r="C21" s="402" t="s">
        <v>34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35</v>
      </c>
      <c r="D22" s="402" t="s">
        <v>342</v>
      </c>
      <c r="E22" s="403"/>
      <c r="F22" s="403"/>
      <c r="G22" s="403"/>
    </row>
    <row r="23" spans="2:7" ht="24" customHeight="1">
      <c r="B23" s="401">
        <v>6342</v>
      </c>
      <c r="C23" s="402" t="s">
        <v>36</v>
      </c>
      <c r="D23" s="402" t="s">
        <v>342</v>
      </c>
      <c r="E23" s="403"/>
      <c r="F23" s="403"/>
      <c r="G23" s="403"/>
    </row>
    <row r="24" spans="2:7" ht="24" customHeight="1">
      <c r="B24" s="401">
        <v>635</v>
      </c>
      <c r="C24" s="402" t="s">
        <v>37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38</v>
      </c>
      <c r="D25" s="402" t="s">
        <v>342</v>
      </c>
      <c r="E25" s="403"/>
      <c r="F25" s="403"/>
      <c r="G25" s="403"/>
    </row>
    <row r="26" spans="2:7" ht="24" customHeight="1">
      <c r="B26" s="401">
        <v>6352</v>
      </c>
      <c r="C26" s="402" t="s">
        <v>39</v>
      </c>
      <c r="D26" s="402" t="s">
        <v>342</v>
      </c>
      <c r="E26" s="403"/>
      <c r="F26" s="403"/>
      <c r="G26" s="403"/>
    </row>
    <row r="27" spans="2:7" ht="24" customHeight="1">
      <c r="B27" s="398" t="s">
        <v>40</v>
      </c>
      <c r="C27" s="404" t="s">
        <v>41</v>
      </c>
      <c r="D27" s="404"/>
      <c r="E27" s="400">
        <f>SUM(E28:E29)</f>
        <v>7534000</v>
      </c>
      <c r="F27" s="400">
        <f>SUM(F28:F29)</f>
        <v>7700000</v>
      </c>
      <c r="G27" s="400">
        <f>SUM(G28:G29)</f>
        <v>7792400</v>
      </c>
    </row>
    <row r="28" spans="2:7" ht="24" customHeight="1">
      <c r="B28" s="401" t="s">
        <v>42</v>
      </c>
      <c r="C28" s="402" t="s">
        <v>43</v>
      </c>
      <c r="D28" s="402" t="s">
        <v>342</v>
      </c>
      <c r="E28" s="403">
        <v>7534000</v>
      </c>
      <c r="F28" s="403">
        <v>7700000</v>
      </c>
      <c r="G28" s="403">
        <v>7792400</v>
      </c>
    </row>
    <row r="29" spans="2:7" ht="24" customHeight="1">
      <c r="B29" s="401" t="s">
        <v>44</v>
      </c>
      <c r="C29" s="402" t="s">
        <v>45</v>
      </c>
      <c r="D29" s="402" t="s">
        <v>342</v>
      </c>
      <c r="E29" s="403"/>
      <c r="F29" s="403"/>
      <c r="G29" s="403"/>
    </row>
    <row r="30" spans="2:7" ht="24" customHeight="1">
      <c r="B30" s="401" t="s">
        <v>46</v>
      </c>
      <c r="C30" s="402" t="s">
        <v>47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48</v>
      </c>
      <c r="C31" s="402" t="s">
        <v>49</v>
      </c>
      <c r="D31" s="402" t="s">
        <v>343</v>
      </c>
      <c r="E31" s="403"/>
      <c r="F31" s="403"/>
      <c r="G31" s="403"/>
    </row>
    <row r="32" spans="2:7" ht="24" customHeight="1">
      <c r="B32" s="401" t="s">
        <v>50</v>
      </c>
      <c r="C32" s="402" t="s">
        <v>51</v>
      </c>
      <c r="D32" s="402" t="s">
        <v>343</v>
      </c>
      <c r="E32" s="403"/>
      <c r="F32" s="403"/>
      <c r="G32" s="403"/>
    </row>
    <row r="33" spans="1:7" ht="24" customHeight="1">
      <c r="A33" s="387" t="s">
        <v>52</v>
      </c>
      <c r="B33" s="398">
        <v>64</v>
      </c>
      <c r="C33" s="399" t="s">
        <v>53</v>
      </c>
      <c r="D33" s="399"/>
      <c r="E33" s="400">
        <f>E34+E42+E47+E55</f>
        <v>0</v>
      </c>
      <c r="F33" s="400">
        <f>F34+F42+F47+F55</f>
        <v>0</v>
      </c>
      <c r="G33" s="400">
        <f>G34+G42+G47+G55</f>
        <v>0</v>
      </c>
    </row>
    <row r="34" spans="1:7" ht="24" customHeight="1">
      <c r="B34" s="401">
        <v>641</v>
      </c>
      <c r="C34" s="402" t="s">
        <v>54</v>
      </c>
      <c r="D34" s="402"/>
      <c r="E34" s="400">
        <f>SUM(E35:E41)</f>
        <v>0</v>
      </c>
      <c r="F34" s="400">
        <f>SUM(F35:F41)</f>
        <v>0</v>
      </c>
      <c r="G34" s="400">
        <f>SUM(G35:G41)</f>
        <v>0</v>
      </c>
    </row>
    <row r="35" spans="1:7" ht="24" customHeight="1">
      <c r="B35" s="401">
        <v>6412</v>
      </c>
      <c r="C35" s="402" t="s">
        <v>55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56</v>
      </c>
      <c r="D36" s="402" t="s">
        <v>238</v>
      </c>
      <c r="E36" s="403"/>
      <c r="F36" s="403"/>
      <c r="G36" s="403"/>
    </row>
    <row r="37" spans="1:7" ht="24" customHeight="1">
      <c r="B37" s="401">
        <v>6414</v>
      </c>
      <c r="C37" s="402" t="s">
        <v>57</v>
      </c>
      <c r="D37" s="402" t="s">
        <v>238</v>
      </c>
      <c r="E37" s="403"/>
      <c r="F37" s="403"/>
      <c r="G37" s="403"/>
    </row>
    <row r="38" spans="1:7" ht="24" customHeight="1">
      <c r="B38" s="401">
        <v>6415</v>
      </c>
      <c r="C38" s="402" t="s">
        <v>58</v>
      </c>
      <c r="D38" s="402" t="s">
        <v>238</v>
      </c>
      <c r="E38" s="403"/>
      <c r="F38" s="403"/>
      <c r="G38" s="403"/>
    </row>
    <row r="39" spans="1:7" ht="24" customHeight="1">
      <c r="B39" s="401">
        <v>6416</v>
      </c>
      <c r="C39" s="402" t="s">
        <v>59</v>
      </c>
      <c r="D39" s="402" t="s">
        <v>238</v>
      </c>
      <c r="E39" s="403"/>
      <c r="F39" s="403"/>
      <c r="G39" s="403"/>
    </row>
    <row r="40" spans="1:7" ht="24" customHeight="1">
      <c r="B40" s="401">
        <v>6417</v>
      </c>
      <c r="C40" s="402" t="s">
        <v>60</v>
      </c>
      <c r="D40" s="402" t="s">
        <v>238</v>
      </c>
      <c r="E40" s="403"/>
      <c r="F40" s="403"/>
      <c r="G40" s="403"/>
    </row>
    <row r="41" spans="1:7" ht="24" customHeight="1">
      <c r="B41" s="401">
        <v>6419</v>
      </c>
      <c r="C41" s="402" t="s">
        <v>61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62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63</v>
      </c>
      <c r="D43" s="402" t="s">
        <v>238</v>
      </c>
      <c r="E43" s="403"/>
      <c r="F43" s="403"/>
      <c r="G43" s="403"/>
    </row>
    <row r="44" spans="1:7" ht="24" customHeight="1">
      <c r="B44" s="401">
        <v>6423</v>
      </c>
      <c r="C44" s="402" t="s">
        <v>64</v>
      </c>
      <c r="D44" s="402" t="s">
        <v>301</v>
      </c>
      <c r="E44" s="403"/>
      <c r="F44" s="403"/>
      <c r="G44" s="403"/>
    </row>
    <row r="45" spans="1:7" ht="24" customHeight="1">
      <c r="B45" s="401" t="s">
        <v>65</v>
      </c>
      <c r="C45" s="402" t="s">
        <v>66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67</v>
      </c>
      <c r="D46" s="402" t="s">
        <v>301</v>
      </c>
      <c r="E46" s="403"/>
      <c r="F46" s="403"/>
      <c r="G46" s="403"/>
    </row>
    <row r="47" spans="1:7" ht="24" customHeight="1">
      <c r="B47" s="401">
        <v>643</v>
      </c>
      <c r="C47" s="402" t="s">
        <v>68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69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70</v>
      </c>
      <c r="D49" s="405" t="s">
        <v>238</v>
      </c>
      <c r="E49" s="403"/>
      <c r="F49" s="403"/>
      <c r="G49" s="403"/>
    </row>
    <row r="50" spans="1:7" ht="24" customHeight="1">
      <c r="B50" s="401">
        <v>6433</v>
      </c>
      <c r="C50" s="405" t="s">
        <v>71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72</v>
      </c>
      <c r="D51" s="402" t="s">
        <v>238</v>
      </c>
      <c r="E51" s="403"/>
      <c r="F51" s="403"/>
      <c r="G51" s="403"/>
    </row>
    <row r="52" spans="1:7" ht="24" customHeight="1">
      <c r="B52" s="401">
        <v>6435</v>
      </c>
      <c r="C52" s="405" t="s">
        <v>73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74</v>
      </c>
      <c r="D53" s="405" t="s">
        <v>238</v>
      </c>
      <c r="E53" s="403"/>
      <c r="F53" s="403"/>
      <c r="G53" s="403"/>
    </row>
    <row r="54" spans="1:7" ht="24" customHeight="1">
      <c r="B54" s="401">
        <v>6437</v>
      </c>
      <c r="C54" s="402" t="s">
        <v>75</v>
      </c>
      <c r="D54" s="402"/>
      <c r="E54" s="403"/>
      <c r="F54" s="403"/>
      <c r="G54" s="403"/>
    </row>
    <row r="55" spans="1:7" ht="24" customHeight="1">
      <c r="B55" s="401" t="s">
        <v>76</v>
      </c>
      <c r="C55" s="402" t="s">
        <v>77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78</v>
      </c>
      <c r="C56" s="402" t="s">
        <v>79</v>
      </c>
      <c r="D56" s="402"/>
      <c r="E56" s="403"/>
      <c r="F56" s="403"/>
      <c r="G56" s="403"/>
    </row>
    <row r="57" spans="1:7" ht="24" customHeight="1">
      <c r="B57" s="401" t="s">
        <v>80</v>
      </c>
      <c r="C57" s="402" t="s">
        <v>81</v>
      </c>
      <c r="D57" s="402"/>
      <c r="E57" s="403"/>
      <c r="F57" s="403"/>
      <c r="G57" s="403"/>
    </row>
    <row r="58" spans="1:7" ht="24" customHeight="1">
      <c r="B58" s="401" t="s">
        <v>82</v>
      </c>
      <c r="C58" s="402" t="s">
        <v>83</v>
      </c>
      <c r="D58" s="402"/>
      <c r="E58" s="403"/>
      <c r="F58" s="403"/>
      <c r="G58" s="403"/>
    </row>
    <row r="59" spans="1:7" ht="24" customHeight="1">
      <c r="B59" s="401" t="s">
        <v>84</v>
      </c>
      <c r="C59" s="402" t="s">
        <v>85</v>
      </c>
      <c r="D59" s="402"/>
      <c r="E59" s="403"/>
      <c r="F59" s="403"/>
      <c r="G59" s="403"/>
    </row>
    <row r="60" spans="1:7" ht="24" customHeight="1">
      <c r="B60" s="401" t="s">
        <v>86</v>
      </c>
      <c r="C60" s="402" t="s">
        <v>87</v>
      </c>
      <c r="D60" s="402"/>
      <c r="E60" s="403"/>
      <c r="F60" s="403"/>
      <c r="G60" s="403"/>
    </row>
    <row r="61" spans="1:7" ht="24" customHeight="1">
      <c r="B61" s="401" t="s">
        <v>88</v>
      </c>
      <c r="C61" s="406" t="s">
        <v>89</v>
      </c>
      <c r="D61" s="406"/>
      <c r="E61" s="403"/>
      <c r="F61" s="403"/>
      <c r="G61" s="403"/>
    </row>
    <row r="62" spans="1:7" ht="24" customHeight="1">
      <c r="A62" s="387" t="s">
        <v>90</v>
      </c>
      <c r="B62" s="398">
        <v>65</v>
      </c>
      <c r="C62" s="399" t="s">
        <v>91</v>
      </c>
      <c r="D62" s="399"/>
      <c r="E62" s="400">
        <f>E63+E68</f>
        <v>740000</v>
      </c>
      <c r="F62" s="400">
        <f>F63+F68</f>
        <v>750000</v>
      </c>
      <c r="G62" s="400">
        <f>G63+G68</f>
        <v>750000</v>
      </c>
    </row>
    <row r="63" spans="1:7" ht="24" customHeight="1">
      <c r="B63" s="401">
        <v>651</v>
      </c>
      <c r="C63" s="402" t="s">
        <v>92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93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94</v>
      </c>
      <c r="D65" s="402" t="s">
        <v>238</v>
      </c>
      <c r="E65" s="403"/>
      <c r="F65" s="403"/>
      <c r="G65" s="403"/>
    </row>
    <row r="66" spans="1:7" ht="24" customHeight="1">
      <c r="B66" s="401">
        <v>6513</v>
      </c>
      <c r="C66" s="402" t="s">
        <v>95</v>
      </c>
      <c r="D66" s="402" t="s">
        <v>238</v>
      </c>
      <c r="E66" s="403"/>
      <c r="F66" s="403"/>
      <c r="G66" s="403"/>
    </row>
    <row r="67" spans="1:7" ht="24" customHeight="1">
      <c r="B67" s="401">
        <v>6514</v>
      </c>
      <c r="C67" s="402" t="s">
        <v>96</v>
      </c>
      <c r="D67" s="402" t="s">
        <v>301</v>
      </c>
      <c r="E67" s="403"/>
      <c r="F67" s="403"/>
      <c r="G67" s="403"/>
    </row>
    <row r="68" spans="1:7" ht="24" customHeight="1">
      <c r="B68" s="401">
        <v>652</v>
      </c>
      <c r="C68" s="402" t="s">
        <v>97</v>
      </c>
      <c r="D68" s="402"/>
      <c r="E68" s="400">
        <f>SUM(E69:E71)</f>
        <v>740000</v>
      </c>
      <c r="F68" s="400">
        <f>SUM(F69:F71)</f>
        <v>750000</v>
      </c>
      <c r="G68" s="400">
        <f>SUM(G69:G71)</f>
        <v>750000</v>
      </c>
    </row>
    <row r="69" spans="1:7" ht="24" customHeight="1">
      <c r="B69" s="401">
        <v>6526</v>
      </c>
      <c r="C69" s="402" t="s">
        <v>98</v>
      </c>
      <c r="D69" s="402" t="s">
        <v>238</v>
      </c>
      <c r="E69" s="403">
        <v>740000</v>
      </c>
      <c r="F69" s="403">
        <v>750000</v>
      </c>
      <c r="G69" s="403">
        <v>750000</v>
      </c>
    </row>
    <row r="70" spans="1:7" ht="24" customHeight="1">
      <c r="B70" s="401" t="s">
        <v>99</v>
      </c>
      <c r="C70" s="402" t="s">
        <v>100</v>
      </c>
      <c r="D70" s="402" t="s">
        <v>238</v>
      </c>
      <c r="E70" s="403"/>
      <c r="F70" s="403"/>
      <c r="G70" s="403"/>
    </row>
    <row r="71" spans="1:7" ht="24" customHeight="1">
      <c r="B71" s="401" t="s">
        <v>101</v>
      </c>
      <c r="C71" s="402" t="s">
        <v>102</v>
      </c>
      <c r="D71" s="402"/>
      <c r="E71" s="403"/>
      <c r="F71" s="403"/>
      <c r="G71" s="403"/>
    </row>
    <row r="72" spans="1:7" ht="24" customHeight="1">
      <c r="A72" s="387" t="s">
        <v>103</v>
      </c>
      <c r="B72" s="398">
        <v>66</v>
      </c>
      <c r="C72" s="407" t="s">
        <v>104</v>
      </c>
      <c r="D72" s="407"/>
      <c r="E72" s="400">
        <f>E73+E76</f>
        <v>40000</v>
      </c>
      <c r="F72" s="400">
        <f>F73+F76</f>
        <v>40000</v>
      </c>
      <c r="G72" s="400">
        <f>G73+G76</f>
        <v>40000</v>
      </c>
    </row>
    <row r="73" spans="1:7" ht="24" customHeight="1">
      <c r="B73" s="401">
        <v>661</v>
      </c>
      <c r="C73" s="402" t="s">
        <v>105</v>
      </c>
      <c r="D73" s="402"/>
      <c r="E73" s="400">
        <f>SUM(E74:E75)</f>
        <v>40000</v>
      </c>
      <c r="F73" s="400">
        <f>SUM(F74:F75)</f>
        <v>40000</v>
      </c>
      <c r="G73" s="400">
        <f>SUM(G74:G75)</f>
        <v>40000</v>
      </c>
    </row>
    <row r="74" spans="1:7" ht="24" customHeight="1">
      <c r="B74" s="401">
        <v>6614</v>
      </c>
      <c r="C74" s="402" t="s">
        <v>106</v>
      </c>
      <c r="D74" s="402" t="s">
        <v>202</v>
      </c>
      <c r="E74" s="403">
        <v>40000</v>
      </c>
      <c r="F74" s="403">
        <v>40000</v>
      </c>
      <c r="G74" s="403">
        <v>40000</v>
      </c>
    </row>
    <row r="75" spans="1:7" ht="24" customHeight="1">
      <c r="B75" s="401">
        <v>6615</v>
      </c>
      <c r="C75" s="402" t="s">
        <v>107</v>
      </c>
      <c r="D75" s="402" t="s">
        <v>202</v>
      </c>
      <c r="E75" s="403"/>
      <c r="F75" s="403"/>
      <c r="G75" s="403"/>
    </row>
    <row r="76" spans="1:7" ht="24" customHeight="1">
      <c r="B76" s="401">
        <v>663</v>
      </c>
      <c r="C76" s="406" t="s">
        <v>108</v>
      </c>
      <c r="D76" s="406"/>
      <c r="E76" s="400">
        <f>SUM(E77:E78)</f>
        <v>0</v>
      </c>
      <c r="F76" s="400">
        <f>SUM(F77:F78)</f>
        <v>0</v>
      </c>
      <c r="G76" s="400">
        <f>SUM(G77:G78)</f>
        <v>0</v>
      </c>
    </row>
    <row r="77" spans="1:7" ht="24" customHeight="1">
      <c r="B77" s="401">
        <v>6631</v>
      </c>
      <c r="C77" s="402" t="s">
        <v>109</v>
      </c>
      <c r="D77" s="402" t="s">
        <v>344</v>
      </c>
      <c r="E77" s="403"/>
      <c r="F77" s="403"/>
      <c r="G77" s="403"/>
    </row>
    <row r="78" spans="1:7" ht="24" customHeight="1">
      <c r="B78" s="401">
        <v>6632</v>
      </c>
      <c r="C78" s="406" t="s">
        <v>110</v>
      </c>
      <c r="D78" s="406" t="s">
        <v>344</v>
      </c>
      <c r="E78" s="403"/>
      <c r="F78" s="403"/>
      <c r="G78" s="403"/>
    </row>
    <row r="79" spans="1:7" ht="24" customHeight="1">
      <c r="A79" s="387"/>
      <c r="B79" s="398" t="s">
        <v>111</v>
      </c>
      <c r="C79" s="404" t="s">
        <v>112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113</v>
      </c>
      <c r="B80" s="401" t="s">
        <v>114</v>
      </c>
      <c r="C80" s="406" t="s">
        <v>115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116</v>
      </c>
      <c r="C81" s="406" t="s">
        <v>115</v>
      </c>
      <c r="D81" s="406" t="s">
        <v>301</v>
      </c>
      <c r="E81" s="403"/>
      <c r="F81" s="403"/>
      <c r="G81" s="403"/>
    </row>
    <row r="82" spans="1:7" ht="24" customHeight="1">
      <c r="A82" s="387" t="s">
        <v>117</v>
      </c>
      <c r="B82" s="398">
        <v>68</v>
      </c>
      <c r="C82" s="399" t="s">
        <v>118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119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120</v>
      </c>
      <c r="D84" s="402" t="s">
        <v>238</v>
      </c>
      <c r="E84" s="403"/>
      <c r="F84" s="403"/>
      <c r="G84" s="403"/>
    </row>
    <row r="85" spans="1:7" ht="24" customHeight="1">
      <c r="B85" s="398">
        <v>7</v>
      </c>
      <c r="C85" s="399" t="s">
        <v>121</v>
      </c>
      <c r="D85" s="399"/>
      <c r="E85" s="400">
        <f>E86+E110</f>
        <v>2500</v>
      </c>
      <c r="F85" s="400">
        <f>F86+F110</f>
        <v>2500</v>
      </c>
      <c r="G85" s="400">
        <f>G86+G110</f>
        <v>2500</v>
      </c>
    </row>
    <row r="86" spans="1:7" ht="24" customHeight="1">
      <c r="A86" s="387" t="s">
        <v>122</v>
      </c>
      <c r="B86" s="398">
        <v>72</v>
      </c>
      <c r="C86" s="404" t="s">
        <v>123</v>
      </c>
      <c r="D86" s="404"/>
      <c r="E86" s="400">
        <f>E87+E91+E99+E101+E106</f>
        <v>2500</v>
      </c>
      <c r="F86" s="400">
        <f>F87+F91+F99+F101+F106</f>
        <v>2500</v>
      </c>
      <c r="G86" s="400">
        <f>G87+G91+G99+G101+G106</f>
        <v>2500</v>
      </c>
    </row>
    <row r="87" spans="1:7" ht="24" customHeight="1">
      <c r="B87" s="401">
        <v>721</v>
      </c>
      <c r="C87" s="402" t="s">
        <v>124</v>
      </c>
      <c r="D87" s="402"/>
      <c r="E87" s="400">
        <f>SUM(E88:E90)</f>
        <v>2500</v>
      </c>
      <c r="F87" s="400">
        <f>SUM(F88:F90)</f>
        <v>2500</v>
      </c>
      <c r="G87" s="400">
        <f>SUM(G88:G90)</f>
        <v>2500</v>
      </c>
    </row>
    <row r="88" spans="1:7" ht="24" customHeight="1">
      <c r="B88" s="401">
        <v>7211</v>
      </c>
      <c r="C88" s="402" t="s">
        <v>125</v>
      </c>
      <c r="D88" s="402" t="s">
        <v>238</v>
      </c>
      <c r="E88" s="403">
        <v>2500</v>
      </c>
      <c r="F88" s="403">
        <v>2500</v>
      </c>
      <c r="G88" s="403">
        <v>2500</v>
      </c>
    </row>
    <row r="89" spans="1:7" ht="24" customHeight="1">
      <c r="B89" s="401">
        <v>7212</v>
      </c>
      <c r="C89" s="402" t="s">
        <v>126</v>
      </c>
      <c r="D89" s="402" t="s">
        <v>238</v>
      </c>
      <c r="E89" s="403"/>
      <c r="F89" s="403"/>
      <c r="G89" s="403"/>
    </row>
    <row r="90" spans="1:7" ht="24" customHeight="1">
      <c r="B90" s="401">
        <v>7214</v>
      </c>
      <c r="C90" s="402" t="s">
        <v>127</v>
      </c>
      <c r="D90" s="402" t="s">
        <v>238</v>
      </c>
      <c r="E90" s="403"/>
      <c r="F90" s="403"/>
      <c r="G90" s="403"/>
    </row>
    <row r="91" spans="1:7" ht="24" customHeight="1">
      <c r="B91" s="401">
        <v>722</v>
      </c>
      <c r="C91" s="402" t="s">
        <v>128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129</v>
      </c>
      <c r="D92" s="402" t="s">
        <v>238</v>
      </c>
      <c r="E92" s="403"/>
      <c r="F92" s="403"/>
      <c r="G92" s="403"/>
    </row>
    <row r="93" spans="1:7" ht="24" customHeight="1">
      <c r="B93" s="401">
        <v>7222</v>
      </c>
      <c r="C93" s="402" t="s">
        <v>130</v>
      </c>
      <c r="D93" s="402" t="s">
        <v>238</v>
      </c>
      <c r="E93" s="403"/>
      <c r="F93" s="403"/>
      <c r="G93" s="403"/>
    </row>
    <row r="94" spans="1:7" ht="24" customHeight="1">
      <c r="B94" s="401">
        <v>7223</v>
      </c>
      <c r="C94" s="402" t="s">
        <v>131</v>
      </c>
      <c r="D94" s="402" t="s">
        <v>238</v>
      </c>
      <c r="E94" s="403"/>
      <c r="F94" s="403"/>
      <c r="G94" s="403"/>
    </row>
    <row r="95" spans="1:7" ht="24" customHeight="1">
      <c r="B95" s="401">
        <v>7224</v>
      </c>
      <c r="C95" s="402" t="s">
        <v>132</v>
      </c>
      <c r="D95" s="402" t="s">
        <v>238</v>
      </c>
      <c r="E95" s="403"/>
      <c r="F95" s="403"/>
      <c r="G95" s="403"/>
    </row>
    <row r="96" spans="1:7" ht="24" customHeight="1">
      <c r="B96" s="401">
        <v>7225</v>
      </c>
      <c r="C96" s="402" t="s">
        <v>133</v>
      </c>
      <c r="D96" s="402" t="s">
        <v>238</v>
      </c>
      <c r="E96" s="403"/>
      <c r="F96" s="403"/>
      <c r="G96" s="403"/>
    </row>
    <row r="97" spans="1:7" ht="24" customHeight="1">
      <c r="B97" s="401">
        <v>7226</v>
      </c>
      <c r="C97" s="402" t="s">
        <v>134</v>
      </c>
      <c r="D97" s="402" t="s">
        <v>238</v>
      </c>
      <c r="E97" s="403"/>
      <c r="F97" s="403"/>
      <c r="G97" s="403"/>
    </row>
    <row r="98" spans="1:7" ht="24" customHeight="1">
      <c r="B98" s="401">
        <v>7227</v>
      </c>
      <c r="C98" s="402" t="s">
        <v>135</v>
      </c>
      <c r="D98" s="402" t="s">
        <v>238</v>
      </c>
      <c r="E98" s="403"/>
      <c r="F98" s="403"/>
      <c r="G98" s="403"/>
    </row>
    <row r="99" spans="1:7" ht="24" customHeight="1">
      <c r="B99" s="401">
        <v>723</v>
      </c>
      <c r="C99" s="406" t="s">
        <v>136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137</v>
      </c>
      <c r="D100" s="402" t="s">
        <v>238</v>
      </c>
      <c r="E100" s="403"/>
      <c r="F100" s="403"/>
      <c r="G100" s="403"/>
    </row>
    <row r="101" spans="1:7" ht="24" customHeight="1">
      <c r="B101" s="401">
        <v>724</v>
      </c>
      <c r="C101" s="406" t="s">
        <v>138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139</v>
      </c>
      <c r="D102" s="402" t="s">
        <v>238</v>
      </c>
      <c r="E102" s="403"/>
      <c r="F102" s="403"/>
      <c r="G102" s="403"/>
    </row>
    <row r="103" spans="1:7" ht="24" customHeight="1">
      <c r="B103" s="401">
        <v>7242</v>
      </c>
      <c r="C103" s="402" t="s">
        <v>140</v>
      </c>
      <c r="D103" s="402" t="s">
        <v>238</v>
      </c>
      <c r="E103" s="403"/>
      <c r="F103" s="403"/>
      <c r="G103" s="403"/>
    </row>
    <row r="104" spans="1:7" ht="24" customHeight="1">
      <c r="B104" s="401">
        <v>7243</v>
      </c>
      <c r="C104" s="402" t="s">
        <v>141</v>
      </c>
      <c r="D104" s="402" t="s">
        <v>238</v>
      </c>
      <c r="E104" s="403"/>
      <c r="F104" s="403"/>
      <c r="G104" s="403"/>
    </row>
    <row r="105" spans="1:7" ht="24" customHeight="1">
      <c r="B105" s="401">
        <v>7244</v>
      </c>
      <c r="C105" s="402" t="s">
        <v>142</v>
      </c>
      <c r="D105" s="402" t="s">
        <v>238</v>
      </c>
      <c r="E105" s="403"/>
      <c r="F105" s="403"/>
      <c r="G105" s="403"/>
    </row>
    <row r="106" spans="1:7" ht="24" customHeight="1">
      <c r="B106" s="401">
        <v>726</v>
      </c>
      <c r="C106" s="402" t="s">
        <v>143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144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145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146</v>
      </c>
      <c r="D109" s="402" t="s">
        <v>238</v>
      </c>
      <c r="E109" s="403"/>
      <c r="F109" s="403"/>
      <c r="G109" s="403"/>
    </row>
    <row r="110" spans="1:7" ht="24" customHeight="1">
      <c r="A110" s="387" t="s">
        <v>147</v>
      </c>
      <c r="B110" s="398">
        <v>73</v>
      </c>
      <c r="C110" s="399" t="s">
        <v>148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148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149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150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151</v>
      </c>
      <c r="B114" s="398" t="s">
        <v>152</v>
      </c>
      <c r="C114" s="408" t="s">
        <v>153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154</v>
      </c>
      <c r="C115" s="409" t="s">
        <v>155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156</v>
      </c>
      <c r="C116" s="409" t="s">
        <v>157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158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159</v>
      </c>
      <c r="D118" s="411"/>
      <c r="E118" s="403"/>
      <c r="F118" s="403"/>
      <c r="G118" s="403"/>
      <c r="H118" s="386"/>
    </row>
    <row r="119" spans="1:8" ht="24" customHeight="1">
      <c r="B119" s="401" t="s">
        <v>160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161</v>
      </c>
      <c r="B121" s="413">
        <v>83</v>
      </c>
      <c r="C121" s="414" t="s">
        <v>162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163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164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165</v>
      </c>
      <c r="B124" s="398">
        <v>84</v>
      </c>
      <c r="C124" s="399" t="s">
        <v>166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167</v>
      </c>
      <c r="C125" s="415" t="s">
        <v>168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169</v>
      </c>
      <c r="C126" s="415" t="s">
        <v>170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171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172</v>
      </c>
      <c r="D128" s="402" t="s">
        <v>152</v>
      </c>
      <c r="E128" s="403"/>
      <c r="F128" s="403"/>
      <c r="G128" s="403"/>
    </row>
    <row r="129" spans="1:10" ht="24" customHeight="1">
      <c r="B129" s="401">
        <v>8444</v>
      </c>
      <c r="C129" s="402" t="s">
        <v>173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174</v>
      </c>
      <c r="D130" s="402" t="s">
        <v>152</v>
      </c>
      <c r="E130" s="403"/>
      <c r="F130" s="403"/>
      <c r="G130" s="403"/>
    </row>
    <row r="131" spans="1:10" ht="24" customHeight="1">
      <c r="B131" s="401" t="s">
        <v>175</v>
      </c>
      <c r="C131" s="402" t="s">
        <v>176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177</v>
      </c>
      <c r="C132" s="402" t="s">
        <v>178</v>
      </c>
      <c r="D132" s="402" t="s">
        <v>152</v>
      </c>
      <c r="E132" s="403"/>
      <c r="F132" s="403"/>
      <c r="G132" s="403"/>
    </row>
    <row r="133" spans="1:10" ht="24" customHeight="1">
      <c r="B133" s="489" t="s">
        <v>179</v>
      </c>
      <c r="C133" s="490"/>
      <c r="D133" s="416"/>
      <c r="E133" s="400">
        <f>E113+E85+E8</f>
        <v>8316500</v>
      </c>
      <c r="F133" s="400">
        <f>F113+F85+F8</f>
        <v>8492500</v>
      </c>
      <c r="G133" s="400">
        <f>G113+G85+G8</f>
        <v>8584900</v>
      </c>
      <c r="J133" s="386"/>
    </row>
    <row r="134" spans="1:10" ht="24" customHeight="1">
      <c r="B134" s="497" t="s">
        <v>181</v>
      </c>
      <c r="C134" s="498"/>
      <c r="D134" s="498"/>
      <c r="E134" s="498"/>
      <c r="F134" s="498"/>
      <c r="G134" s="498"/>
    </row>
    <row r="135" spans="1:10" ht="24" customHeight="1">
      <c r="B135" s="401" t="s">
        <v>111</v>
      </c>
      <c r="C135" s="404" t="s">
        <v>112</v>
      </c>
      <c r="D135" s="404"/>
      <c r="E135" s="400">
        <f>SUM(E136)</f>
        <v>3650000</v>
      </c>
      <c r="F135" s="400">
        <f>SUM(F136)</f>
        <v>2753475</v>
      </c>
      <c r="G135" s="400">
        <f>SUM(G136)</f>
        <v>2801243</v>
      </c>
    </row>
    <row r="136" spans="1:10" ht="24" customHeight="1">
      <c r="A136" s="387" t="s">
        <v>180</v>
      </c>
      <c r="B136" s="401" t="s">
        <v>183</v>
      </c>
      <c r="C136" s="406" t="s">
        <v>184</v>
      </c>
      <c r="D136" s="406"/>
      <c r="E136" s="400">
        <f>SUM(E137:E139)</f>
        <v>3650000</v>
      </c>
      <c r="F136" s="400">
        <f>SUM(F137:F139)</f>
        <v>2753475</v>
      </c>
      <c r="G136" s="400">
        <f>SUM(G137:G139)</f>
        <v>2801243</v>
      </c>
    </row>
    <row r="137" spans="1:10" ht="24" customHeight="1">
      <c r="B137" s="401" t="s">
        <v>185</v>
      </c>
      <c r="C137" s="406" t="s">
        <v>186</v>
      </c>
      <c r="D137" s="406" t="s">
        <v>238</v>
      </c>
      <c r="E137" s="403">
        <v>2617000</v>
      </c>
      <c r="F137" s="403">
        <v>2668475</v>
      </c>
      <c r="G137" s="403">
        <v>2713243</v>
      </c>
    </row>
    <row r="138" spans="1:10" ht="24" customHeight="1">
      <c r="B138" s="401" t="s">
        <v>187</v>
      </c>
      <c r="C138" s="406" t="s">
        <v>188</v>
      </c>
      <c r="D138" s="406" t="s">
        <v>238</v>
      </c>
      <c r="E138" s="403">
        <v>1033000</v>
      </c>
      <c r="F138" s="403">
        <v>85000</v>
      </c>
      <c r="G138" s="403">
        <v>88000</v>
      </c>
    </row>
    <row r="139" spans="1:10" ht="24" customHeight="1">
      <c r="B139" s="401" t="s">
        <v>189</v>
      </c>
      <c r="C139" s="406" t="s">
        <v>190</v>
      </c>
      <c r="D139" s="406" t="s">
        <v>238</v>
      </c>
      <c r="E139" s="403"/>
      <c r="F139" s="403"/>
      <c r="G139" s="403"/>
    </row>
    <row r="140" spans="1:10" ht="24" customHeight="1">
      <c r="B140" s="489" t="s">
        <v>191</v>
      </c>
      <c r="C140" s="490"/>
      <c r="D140" s="416"/>
      <c r="E140" s="400">
        <f>E135</f>
        <v>3650000</v>
      </c>
      <c r="F140" s="400">
        <f>F135</f>
        <v>2753475</v>
      </c>
      <c r="G140" s="400">
        <f>G135</f>
        <v>2801243</v>
      </c>
      <c r="J140" s="386"/>
    </row>
    <row r="141" spans="1:10" ht="24" customHeight="1">
      <c r="B141" s="489" t="s">
        <v>192</v>
      </c>
      <c r="C141" s="490"/>
      <c r="D141" s="416"/>
      <c r="E141" s="400">
        <f>E133+E140</f>
        <v>11966500</v>
      </c>
      <c r="F141" s="400">
        <f>F133+F140</f>
        <v>11245975</v>
      </c>
      <c r="G141" s="400">
        <f>G133+G140</f>
        <v>11386143</v>
      </c>
      <c r="J141" s="386"/>
    </row>
    <row r="142" spans="1:10" ht="24" customHeight="1">
      <c r="A142" s="491" t="s">
        <v>182</v>
      </c>
      <c r="B142" s="493" t="s">
        <v>465</v>
      </c>
      <c r="C142" s="494"/>
      <c r="D142" s="416"/>
      <c r="E142" s="417"/>
      <c r="F142" s="417"/>
      <c r="G142" s="417"/>
    </row>
    <row r="143" spans="1:10" ht="24" customHeight="1">
      <c r="A143" s="492"/>
      <c r="B143" s="493" t="s">
        <v>466</v>
      </c>
      <c r="C143" s="494"/>
      <c r="D143" s="416"/>
      <c r="E143" s="417"/>
      <c r="F143" s="417"/>
      <c r="G143" s="417"/>
    </row>
    <row r="144" spans="1:10" ht="21" customHeight="1">
      <c r="B144" s="493" t="s">
        <v>467</v>
      </c>
      <c r="C144" s="494"/>
      <c r="D144" s="385"/>
      <c r="E144" s="384">
        <f>E141+E142+E143</f>
        <v>11966500</v>
      </c>
      <c r="F144" s="384">
        <f>F141+F142+F143</f>
        <v>11245975</v>
      </c>
      <c r="G144" s="384">
        <f>G141+G142+G143</f>
        <v>11386143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N13" activePane="bottomRight" state="frozen"/>
      <selection pane="topRight" activeCell="F1" sqref="F1"/>
      <selection pane="bottomLeft" activeCell="A13" sqref="A13"/>
      <selection pane="bottomRight" activeCell="S62" sqref="S62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5" t="s">
        <v>327</v>
      </c>
      <c r="R1" s="526"/>
      <c r="S1" s="527"/>
    </row>
    <row r="2" spans="1:20" s="113" customFormat="1" ht="21" customHeight="1">
      <c r="A2" s="536" t="s">
        <v>434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473</v>
      </c>
      <c r="B3" s="115"/>
      <c r="C3" s="116"/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474</v>
      </c>
      <c r="B4" s="121"/>
      <c r="C4" s="122"/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475</v>
      </c>
      <c r="B5" s="121"/>
      <c r="C5" s="122"/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37" t="s">
        <v>196</v>
      </c>
      <c r="B7" s="539" t="s">
        <v>435</v>
      </c>
      <c r="C7" s="541" t="s">
        <v>197</v>
      </c>
      <c r="D7" s="543" t="s">
        <v>459</v>
      </c>
      <c r="E7" s="505" t="s">
        <v>198</v>
      </c>
      <c r="F7" s="545" t="s">
        <v>436</v>
      </c>
      <c r="G7" s="499" t="s">
        <v>461</v>
      </c>
      <c r="H7" s="501" t="s">
        <v>437</v>
      </c>
      <c r="I7" s="503" t="s">
        <v>345</v>
      </c>
      <c r="J7" s="503" t="s">
        <v>346</v>
      </c>
      <c r="K7" s="503" t="s">
        <v>347</v>
      </c>
      <c r="L7" s="503" t="s">
        <v>348</v>
      </c>
      <c r="M7" s="503" t="s">
        <v>349</v>
      </c>
      <c r="N7" s="503" t="s">
        <v>350</v>
      </c>
      <c r="O7" s="503" t="s">
        <v>351</v>
      </c>
      <c r="P7" s="503" t="s">
        <v>352</v>
      </c>
      <c r="Q7" s="530" t="s">
        <v>454</v>
      </c>
      <c r="R7" s="532" t="s">
        <v>438</v>
      </c>
      <c r="S7" s="534" t="s">
        <v>353</v>
      </c>
      <c r="T7" s="511" t="s">
        <v>439</v>
      </c>
    </row>
    <row r="8" spans="1:20" s="129" customFormat="1" ht="134.25" customHeight="1" thickBot="1">
      <c r="A8" s="538"/>
      <c r="B8" s="540"/>
      <c r="C8" s="542"/>
      <c r="D8" s="544"/>
      <c r="E8" s="506"/>
      <c r="F8" s="546"/>
      <c r="G8" s="500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3"/>
      <c r="S8" s="535"/>
      <c r="T8" s="512"/>
    </row>
    <row r="9" spans="1:20" s="129" customFormat="1" ht="17.25" thickTop="1" thickBot="1">
      <c r="A9" s="300"/>
      <c r="B9" s="301"/>
      <c r="C9" s="302"/>
      <c r="D9" s="303"/>
      <c r="E9" s="247"/>
      <c r="F9" s="130" t="s">
        <v>440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13" t="s">
        <v>182</v>
      </c>
      <c r="R9" s="514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470</v>
      </c>
      <c r="F10" s="133">
        <v>5</v>
      </c>
      <c r="G10" s="134">
        <v>6</v>
      </c>
      <c r="H10" s="134" t="s">
        <v>441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460</v>
      </c>
      <c r="D12" s="393">
        <f>D14+D27+D70</f>
        <v>256186000</v>
      </c>
      <c r="E12" s="393">
        <f>E14+E27+E70</f>
        <v>11966500</v>
      </c>
      <c r="F12" s="246">
        <f>F14+F27+F70</f>
        <v>7534000</v>
      </c>
      <c r="G12" s="313">
        <f t="shared" ref="G12:Q12" si="0">G14+G27+G70</f>
        <v>3650000</v>
      </c>
      <c r="H12" s="313">
        <f t="shared" si="0"/>
        <v>782500</v>
      </c>
      <c r="I12" s="313">
        <f t="shared" si="0"/>
        <v>0</v>
      </c>
      <c r="J12" s="313">
        <f t="shared" si="0"/>
        <v>0</v>
      </c>
      <c r="K12" s="313">
        <f t="shared" si="0"/>
        <v>740000</v>
      </c>
      <c r="L12" s="313">
        <f t="shared" si="0"/>
        <v>40000</v>
      </c>
      <c r="M12" s="313">
        <f t="shared" si="0"/>
        <v>0</v>
      </c>
      <c r="N12" s="313">
        <f t="shared" si="0"/>
        <v>0</v>
      </c>
      <c r="O12" s="313">
        <f t="shared" si="0"/>
        <v>2500</v>
      </c>
      <c r="P12" s="313">
        <f t="shared" si="0"/>
        <v>0</v>
      </c>
      <c r="Q12" s="313">
        <f t="shared" si="0"/>
        <v>0</v>
      </c>
      <c r="R12" s="246">
        <f t="shared" ref="R12:T12" si="1">R14+R27+R70</f>
        <v>0</v>
      </c>
      <c r="S12" s="288">
        <f t="shared" si="1"/>
        <v>11245975</v>
      </c>
      <c r="T12" s="313">
        <f t="shared" si="1"/>
        <v>11386143</v>
      </c>
    </row>
    <row r="13" spans="1:20" s="395" customFormat="1" ht="16.5" customHeight="1">
      <c r="A13" s="516" t="s">
        <v>302</v>
      </c>
      <c r="B13" s="517"/>
      <c r="C13" s="518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202</v>
      </c>
      <c r="C14" s="319" t="s">
        <v>203</v>
      </c>
      <c r="D14" s="285">
        <f>D15+D17+D19</f>
        <v>0</v>
      </c>
      <c r="E14" s="321">
        <f>E15+E17+E19</f>
        <v>7265000</v>
      </c>
      <c r="F14" s="229">
        <f>F15+F17+F19</f>
        <v>7265000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7430645</v>
      </c>
      <c r="T14" s="320">
        <f t="shared" si="2"/>
        <v>7519809</v>
      </c>
    </row>
    <row r="15" spans="1:20" s="141" customFormat="1" ht="18" customHeight="1">
      <c r="A15" s="322"/>
      <c r="B15" s="323" t="s">
        <v>204</v>
      </c>
      <c r="C15" s="324" t="s">
        <v>442</v>
      </c>
      <c r="D15" s="251">
        <f t="shared" ref="D15:T15" si="3">SUM(D16)</f>
        <v>0</v>
      </c>
      <c r="E15" s="251">
        <f>SUM(E16)</f>
        <v>6000000</v>
      </c>
      <c r="F15" s="142">
        <f t="shared" si="3"/>
        <v>6000000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6136800</v>
      </c>
      <c r="T15" s="325">
        <f t="shared" si="3"/>
        <v>6210441</v>
      </c>
    </row>
    <row r="16" spans="1:20" s="141" customFormat="1" ht="15.75" customHeight="1">
      <c r="A16" s="326"/>
      <c r="B16" s="327" t="s">
        <v>206</v>
      </c>
      <c r="C16" s="328" t="s">
        <v>207</v>
      </c>
      <c r="D16" s="286"/>
      <c r="E16" s="286">
        <v>6000000</v>
      </c>
      <c r="F16" s="143">
        <v>6000000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v>6136800</v>
      </c>
      <c r="T16" s="329">
        <v>6210441</v>
      </c>
    </row>
    <row r="17" spans="1:32" s="141" customFormat="1" ht="15.75" customHeight="1">
      <c r="A17" s="231"/>
      <c r="B17" s="232">
        <v>312</v>
      </c>
      <c r="C17" s="233" t="s">
        <v>208</v>
      </c>
      <c r="D17" s="251">
        <f t="shared" ref="D17:T17" si="4">SUM(D18)</f>
        <v>0</v>
      </c>
      <c r="E17" s="251">
        <f>SUM(E18)</f>
        <v>250000</v>
      </c>
      <c r="F17" s="142">
        <f t="shared" si="4"/>
        <v>250000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255700</v>
      </c>
      <c r="T17" s="325">
        <f t="shared" si="4"/>
        <v>258768</v>
      </c>
    </row>
    <row r="18" spans="1:32" s="141" customFormat="1" ht="15.75" customHeight="1">
      <c r="A18" s="326"/>
      <c r="B18" s="327" t="s">
        <v>210</v>
      </c>
      <c r="C18" s="330" t="s">
        <v>211</v>
      </c>
      <c r="D18" s="286"/>
      <c r="E18" s="286">
        <v>250000</v>
      </c>
      <c r="F18" s="143">
        <v>250000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255700</v>
      </c>
      <c r="T18" s="329">
        <v>258768</v>
      </c>
    </row>
    <row r="19" spans="1:32" s="141" customFormat="1" ht="15.75" customHeight="1">
      <c r="A19" s="231"/>
      <c r="B19" s="232">
        <v>313</v>
      </c>
      <c r="C19" s="233" t="s">
        <v>212</v>
      </c>
      <c r="D19" s="251">
        <f>SUM(D20:D21)</f>
        <v>0</v>
      </c>
      <c r="E19" s="251">
        <f>SUM(E20:E21)</f>
        <v>1015000</v>
      </c>
      <c r="F19" s="142">
        <f>SUM(F20:F21)</f>
        <v>1015000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1038145</v>
      </c>
      <c r="T19" s="325">
        <f t="shared" si="5"/>
        <v>1050600</v>
      </c>
    </row>
    <row r="20" spans="1:32" s="141" customFormat="1" ht="15.75" customHeight="1">
      <c r="A20" s="326"/>
      <c r="B20" s="327" t="s">
        <v>213</v>
      </c>
      <c r="C20" s="330" t="s">
        <v>214</v>
      </c>
      <c r="D20" s="287"/>
      <c r="E20" s="287">
        <v>1000000</v>
      </c>
      <c r="F20" s="144">
        <v>1000000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1022800</v>
      </c>
      <c r="T20" s="331">
        <v>1035074</v>
      </c>
    </row>
    <row r="21" spans="1:32" s="141" customFormat="1" ht="15.75" customHeight="1">
      <c r="A21" s="326"/>
      <c r="B21" s="327" t="s">
        <v>216</v>
      </c>
      <c r="C21" s="330" t="s">
        <v>443</v>
      </c>
      <c r="D21" s="287"/>
      <c r="E21" s="287">
        <v>15000</v>
      </c>
      <c r="F21" s="144">
        <v>15000</v>
      </c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>
        <v>15345</v>
      </c>
      <c r="T21" s="331">
        <v>15526</v>
      </c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201</v>
      </c>
      <c r="C23" s="319" t="s">
        <v>9</v>
      </c>
      <c r="D23" s="335">
        <f>D29+D67</f>
        <v>213385174</v>
      </c>
      <c r="E23" s="335"/>
      <c r="F23" s="146"/>
      <c r="G23" s="145">
        <f>G29+G67</f>
        <v>2617000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215</v>
      </c>
      <c r="C24" s="319" t="s">
        <v>8</v>
      </c>
      <c r="D24" s="335">
        <f>D59+D68</f>
        <v>42800826</v>
      </c>
      <c r="E24" s="335"/>
      <c r="F24" s="146"/>
      <c r="G24" s="145">
        <f>G59+G68</f>
        <v>1033000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3650000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19" t="s">
        <v>303</v>
      </c>
      <c r="B27" s="520"/>
      <c r="C27" s="520"/>
      <c r="D27" s="339">
        <f>SUM(D28+D58)</f>
        <v>118139000</v>
      </c>
      <c r="E27" s="339">
        <f>SUM(E28+E58)</f>
        <v>1357000</v>
      </c>
      <c r="F27" s="150">
        <f t="shared" ref="F27:T27" si="6">SUM(F28+F58)</f>
        <v>15000</v>
      </c>
      <c r="G27" s="150">
        <f t="shared" si="6"/>
        <v>1265000</v>
      </c>
      <c r="H27" s="150">
        <f t="shared" si="6"/>
        <v>77000</v>
      </c>
      <c r="I27" s="150">
        <f t="shared" si="6"/>
        <v>0</v>
      </c>
      <c r="J27" s="150">
        <f t="shared" si="6"/>
        <v>0</v>
      </c>
      <c r="K27" s="150">
        <f t="shared" si="6"/>
        <v>67000</v>
      </c>
      <c r="L27" s="150">
        <f t="shared" si="6"/>
        <v>10000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1388010</v>
      </c>
      <c r="T27" s="339">
        <f t="shared" si="6"/>
        <v>1404598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1" t="s">
        <v>304</v>
      </c>
      <c r="B28" s="522"/>
      <c r="C28" s="522"/>
      <c r="D28" s="289">
        <f t="shared" ref="D28:T28" si="7">SUM(D30+D33+D38+D48+D53)</f>
        <v>94588174</v>
      </c>
      <c r="E28" s="340">
        <f t="shared" si="7"/>
        <v>1357000</v>
      </c>
      <c r="F28" s="152">
        <f t="shared" si="7"/>
        <v>15000</v>
      </c>
      <c r="G28" s="152">
        <f t="shared" si="7"/>
        <v>1265000</v>
      </c>
      <c r="H28" s="152">
        <f t="shared" si="7"/>
        <v>77000</v>
      </c>
      <c r="I28" s="152">
        <f t="shared" si="7"/>
        <v>0</v>
      </c>
      <c r="J28" s="152">
        <f t="shared" si="7"/>
        <v>0</v>
      </c>
      <c r="K28" s="152">
        <f t="shared" si="7"/>
        <v>67000</v>
      </c>
      <c r="L28" s="152">
        <f t="shared" si="7"/>
        <v>10000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1388010</v>
      </c>
      <c r="T28" s="340">
        <f t="shared" si="7"/>
        <v>1404598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444</v>
      </c>
      <c r="C29" s="338" t="s">
        <v>445</v>
      </c>
      <c r="D29" s="418">
        <f>D30+D33+D38+D48+D53</f>
        <v>94588174</v>
      </c>
      <c r="E29" s="418">
        <f>E30+E33+E38+E48+E53</f>
        <v>1357000</v>
      </c>
      <c r="F29" s="212">
        <f t="shared" ref="F29:T29" si="8">F30+F33+F38+F48+F53</f>
        <v>15000</v>
      </c>
      <c r="G29" s="212">
        <f t="shared" si="8"/>
        <v>1265000</v>
      </c>
      <c r="H29" s="212">
        <f t="shared" si="8"/>
        <v>77000</v>
      </c>
      <c r="I29" s="212">
        <f t="shared" si="8"/>
        <v>0</v>
      </c>
      <c r="J29" s="212">
        <f t="shared" si="8"/>
        <v>0</v>
      </c>
      <c r="K29" s="212">
        <f t="shared" si="8"/>
        <v>67000</v>
      </c>
      <c r="L29" s="212">
        <f t="shared" si="8"/>
        <v>10000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1388010</v>
      </c>
      <c r="T29" s="212">
        <f t="shared" si="8"/>
        <v>1404598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217</v>
      </c>
      <c r="C30" s="345" t="s">
        <v>375</v>
      </c>
      <c r="D30" s="211">
        <f>SUM(D31:D32)</f>
        <v>1489700</v>
      </c>
      <c r="E30" s="211">
        <f>SUM(E31:E32)</f>
        <v>75500</v>
      </c>
      <c r="F30" s="157">
        <f t="shared" ref="F30:T30" si="9">SUM(F31:F32)</f>
        <v>0</v>
      </c>
      <c r="G30" s="157">
        <f t="shared" si="9"/>
        <v>75500</v>
      </c>
      <c r="H30" s="157">
        <f t="shared" si="9"/>
        <v>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77223</v>
      </c>
      <c r="T30" s="346">
        <f t="shared" si="9"/>
        <v>78150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205</v>
      </c>
      <c r="B31" s="348" t="s">
        <v>218</v>
      </c>
      <c r="C31" s="349" t="s">
        <v>219</v>
      </c>
      <c r="D31" s="350">
        <v>691300</v>
      </c>
      <c r="E31" s="351">
        <f t="shared" ref="E31:E32" si="10">F31+G31+H31+Q31+R31</f>
        <v>35000</v>
      </c>
      <c r="F31" s="458"/>
      <c r="G31" s="458">
        <v>35000</v>
      </c>
      <c r="H31" s="242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61">
        <v>35800</v>
      </c>
      <c r="T31" s="458">
        <v>36230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209</v>
      </c>
      <c r="B32" s="348" t="s">
        <v>224</v>
      </c>
      <c r="C32" s="349" t="s">
        <v>225</v>
      </c>
      <c r="D32" s="350">
        <v>798400</v>
      </c>
      <c r="E32" s="351">
        <f t="shared" si="10"/>
        <v>40500</v>
      </c>
      <c r="F32" s="458"/>
      <c r="G32" s="458">
        <v>40500</v>
      </c>
      <c r="H32" s="242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61">
        <v>41423</v>
      </c>
      <c r="T32" s="458">
        <v>41920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226</v>
      </c>
      <c r="C33" s="354" t="s">
        <v>377</v>
      </c>
      <c r="D33" s="199">
        <f t="shared" ref="D33:T33" si="11">SUM(D34:D37)</f>
        <v>43839467</v>
      </c>
      <c r="E33" s="199">
        <f t="shared" si="11"/>
        <v>605000</v>
      </c>
      <c r="F33" s="159">
        <f t="shared" si="11"/>
        <v>5000</v>
      </c>
      <c r="G33" s="159">
        <f t="shared" si="11"/>
        <v>590000</v>
      </c>
      <c r="H33" s="159">
        <f t="shared" si="11"/>
        <v>10000</v>
      </c>
      <c r="I33" s="159">
        <f t="shared" si="11"/>
        <v>0</v>
      </c>
      <c r="J33" s="159">
        <f t="shared" si="11"/>
        <v>0</v>
      </c>
      <c r="K33" s="159">
        <f t="shared" si="11"/>
        <v>5000</v>
      </c>
      <c r="L33" s="159">
        <f t="shared" si="11"/>
        <v>5000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618884</v>
      </c>
      <c r="T33" s="355">
        <f t="shared" si="11"/>
        <v>626318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201</v>
      </c>
      <c r="B34" s="348" t="s">
        <v>228</v>
      </c>
      <c r="C34" s="349" t="s">
        <v>229</v>
      </c>
      <c r="D34" s="350">
        <v>4523100</v>
      </c>
      <c r="E34" s="351">
        <f t="shared" ref="E34:E37" si="12">F34+G34+H34+Q34+R34</f>
        <v>155000</v>
      </c>
      <c r="F34" s="458">
        <v>5000</v>
      </c>
      <c r="G34" s="458">
        <v>150000</v>
      </c>
      <c r="H34" s="242">
        <f>SUM(I34:P34)</f>
        <v>0</v>
      </c>
      <c r="I34" s="459">
        <v>0</v>
      </c>
      <c r="J34" s="459"/>
      <c r="K34" s="459"/>
      <c r="L34" s="459"/>
      <c r="M34" s="459"/>
      <c r="N34" s="459"/>
      <c r="O34" s="459"/>
      <c r="P34" s="459"/>
      <c r="Q34" s="460"/>
      <c r="R34" s="460"/>
      <c r="S34" s="461">
        <v>158534</v>
      </c>
      <c r="T34" s="458">
        <v>160436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215</v>
      </c>
      <c r="B35" s="348" t="s">
        <v>234</v>
      </c>
      <c r="C35" s="349" t="s">
        <v>235</v>
      </c>
      <c r="D35" s="350">
        <v>36652167</v>
      </c>
      <c r="E35" s="351">
        <f t="shared" si="12"/>
        <v>300000</v>
      </c>
      <c r="F35" s="458"/>
      <c r="G35" s="458">
        <v>300000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306840</v>
      </c>
      <c r="T35" s="458">
        <v>310522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220</v>
      </c>
      <c r="B36" s="348" t="s">
        <v>237</v>
      </c>
      <c r="C36" s="349" t="s">
        <v>305</v>
      </c>
      <c r="D36" s="350">
        <v>1346000</v>
      </c>
      <c r="E36" s="351">
        <f t="shared" si="12"/>
        <v>110000</v>
      </c>
      <c r="F36" s="458"/>
      <c r="G36" s="458">
        <v>100000</v>
      </c>
      <c r="H36" s="242">
        <f>SUM(I36:P36)</f>
        <v>10000</v>
      </c>
      <c r="I36" s="459"/>
      <c r="J36" s="459"/>
      <c r="K36" s="459">
        <v>5000</v>
      </c>
      <c r="L36" s="459">
        <v>5000</v>
      </c>
      <c r="M36" s="459"/>
      <c r="N36" s="459"/>
      <c r="O36" s="459"/>
      <c r="P36" s="459"/>
      <c r="Q36" s="460"/>
      <c r="R36" s="460"/>
      <c r="S36" s="461">
        <v>112510</v>
      </c>
      <c r="T36" s="458">
        <v>113860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223</v>
      </c>
      <c r="B37" s="348" t="s">
        <v>239</v>
      </c>
      <c r="C37" s="349" t="s">
        <v>240</v>
      </c>
      <c r="D37" s="350">
        <v>1318200</v>
      </c>
      <c r="E37" s="351">
        <f t="shared" si="12"/>
        <v>40000</v>
      </c>
      <c r="F37" s="458"/>
      <c r="G37" s="458">
        <v>40000</v>
      </c>
      <c r="H37" s="242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61">
        <v>41000</v>
      </c>
      <c r="T37" s="458">
        <v>41500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241</v>
      </c>
      <c r="C38" s="354" t="s">
        <v>378</v>
      </c>
      <c r="D38" s="199">
        <f>SUM(D39:D47)</f>
        <v>45454065</v>
      </c>
      <c r="E38" s="199">
        <f>SUM(E39:E47)</f>
        <v>557000</v>
      </c>
      <c r="F38" s="159">
        <f t="shared" ref="F38:T38" si="13">SUM(F39:F47)</f>
        <v>10000</v>
      </c>
      <c r="G38" s="159">
        <f t="shared" si="13"/>
        <v>522000</v>
      </c>
      <c r="H38" s="159">
        <f t="shared" si="13"/>
        <v>25000</v>
      </c>
      <c r="I38" s="159">
        <f t="shared" si="13"/>
        <v>0</v>
      </c>
      <c r="J38" s="159">
        <f t="shared" si="13"/>
        <v>0</v>
      </c>
      <c r="K38" s="159">
        <f t="shared" si="13"/>
        <v>20000</v>
      </c>
      <c r="L38" s="159">
        <f t="shared" si="13"/>
        <v>5000</v>
      </c>
      <c r="M38" s="159">
        <f t="shared" si="13"/>
        <v>0</v>
      </c>
      <c r="N38" s="159">
        <f t="shared" si="13"/>
        <v>0</v>
      </c>
      <c r="O38" s="159">
        <f t="shared" si="13"/>
        <v>0</v>
      </c>
      <c r="P38" s="159">
        <f t="shared" si="13"/>
        <v>0</v>
      </c>
      <c r="Q38" s="159">
        <f t="shared" si="13"/>
        <v>0</v>
      </c>
      <c r="R38" s="159">
        <f t="shared" si="13"/>
        <v>0</v>
      </c>
      <c r="S38" s="273">
        <f t="shared" si="13"/>
        <v>569700</v>
      </c>
      <c r="T38" s="355">
        <f t="shared" si="13"/>
        <v>576430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227</v>
      </c>
      <c r="B39" s="348" t="s">
        <v>243</v>
      </c>
      <c r="C39" s="349" t="s">
        <v>244</v>
      </c>
      <c r="D39" s="350">
        <v>13411035</v>
      </c>
      <c r="E39" s="351">
        <f>F39+G39+H39+Q39+R39</f>
        <v>65500</v>
      </c>
      <c r="F39" s="458"/>
      <c r="G39" s="458">
        <v>55500</v>
      </c>
      <c r="H39" s="242">
        <f>SUM(I39:P39)</f>
        <v>10000</v>
      </c>
      <c r="I39" s="459"/>
      <c r="J39" s="459"/>
      <c r="K39" s="459">
        <v>10000</v>
      </c>
      <c r="L39" s="459"/>
      <c r="M39" s="459"/>
      <c r="N39" s="459"/>
      <c r="O39" s="459"/>
      <c r="P39" s="459"/>
      <c r="Q39" s="460"/>
      <c r="R39" s="460"/>
      <c r="S39" s="461">
        <v>67000</v>
      </c>
      <c r="T39" s="458">
        <v>67800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230</v>
      </c>
      <c r="B40" s="348" t="s">
        <v>246</v>
      </c>
      <c r="C40" s="349" t="s">
        <v>247</v>
      </c>
      <c r="D40" s="350">
        <v>9498000</v>
      </c>
      <c r="E40" s="351">
        <f>F40+G40+H40+Q40+R40</f>
        <v>105000</v>
      </c>
      <c r="F40" s="458"/>
      <c r="G40" s="458">
        <v>100000</v>
      </c>
      <c r="H40" s="242">
        <f>SUM(I40:P40)</f>
        <v>5000</v>
      </c>
      <c r="I40" s="459"/>
      <c r="J40" s="459"/>
      <c r="K40" s="459"/>
      <c r="L40" s="459">
        <v>5000</v>
      </c>
      <c r="M40" s="459"/>
      <c r="N40" s="459"/>
      <c r="O40" s="459"/>
      <c r="P40" s="459"/>
      <c r="Q40" s="460"/>
      <c r="R40" s="460"/>
      <c r="S40" s="461">
        <v>107400</v>
      </c>
      <c r="T40" s="458">
        <v>108680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233</v>
      </c>
      <c r="B41" s="348" t="s">
        <v>248</v>
      </c>
      <c r="C41" s="349" t="s">
        <v>249</v>
      </c>
      <c r="D41" s="350">
        <v>248000</v>
      </c>
      <c r="E41" s="351">
        <f>F41+G41+H41+Q41+R41</f>
        <v>0</v>
      </c>
      <c r="F41" s="458"/>
      <c r="G41" s="458"/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/>
      <c r="T41" s="458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236</v>
      </c>
      <c r="B42" s="348" t="s">
        <v>251</v>
      </c>
      <c r="C42" s="349" t="s">
        <v>252</v>
      </c>
      <c r="D42" s="350">
        <v>10956220</v>
      </c>
      <c r="E42" s="351">
        <f>F42+G42+H42+Q42+R42</f>
        <v>130000</v>
      </c>
      <c r="F42" s="458"/>
      <c r="G42" s="458">
        <v>130000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133000</v>
      </c>
      <c r="T42" s="458">
        <v>134500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238</v>
      </c>
      <c r="B43" s="348" t="s">
        <v>254</v>
      </c>
      <c r="C43" s="349" t="s">
        <v>255</v>
      </c>
      <c r="D43" s="350">
        <v>7710000</v>
      </c>
      <c r="E43" s="351">
        <f t="shared" ref="E43:E47" si="14">F43+G43+H43+Q43+R43</f>
        <v>15000</v>
      </c>
      <c r="F43" s="458"/>
      <c r="G43" s="458">
        <v>15000</v>
      </c>
      <c r="H43" s="242">
        <f t="shared" ref="H43:H47" si="15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>
        <v>15300</v>
      </c>
      <c r="T43" s="458">
        <v>15500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242</v>
      </c>
      <c r="B44" s="348" t="s">
        <v>256</v>
      </c>
      <c r="C44" s="349" t="s">
        <v>257</v>
      </c>
      <c r="D44" s="350">
        <v>1935000</v>
      </c>
      <c r="E44" s="351">
        <f t="shared" si="14"/>
        <v>25000</v>
      </c>
      <c r="F44" s="458"/>
      <c r="G44" s="458">
        <v>25000</v>
      </c>
      <c r="H44" s="242">
        <f t="shared" si="15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25570</v>
      </c>
      <c r="T44" s="458">
        <v>25870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245</v>
      </c>
      <c r="B45" s="348" t="s">
        <v>259</v>
      </c>
      <c r="C45" s="349" t="s">
        <v>260</v>
      </c>
      <c r="D45" s="350">
        <v>391160</v>
      </c>
      <c r="E45" s="351">
        <f t="shared" si="14"/>
        <v>160000</v>
      </c>
      <c r="F45" s="458">
        <v>10000</v>
      </c>
      <c r="G45" s="458">
        <v>140000</v>
      </c>
      <c r="H45" s="242">
        <f t="shared" si="15"/>
        <v>10000</v>
      </c>
      <c r="I45" s="459">
        <v>0</v>
      </c>
      <c r="J45" s="459"/>
      <c r="K45" s="459">
        <v>10000</v>
      </c>
      <c r="L45" s="459"/>
      <c r="M45" s="459"/>
      <c r="N45" s="459"/>
      <c r="O45" s="459"/>
      <c r="P45" s="459"/>
      <c r="Q45" s="460"/>
      <c r="R45" s="460"/>
      <c r="S45" s="461">
        <v>163650</v>
      </c>
      <c r="T45" s="458">
        <v>165600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250</v>
      </c>
      <c r="B46" s="348" t="s">
        <v>262</v>
      </c>
      <c r="C46" s="349" t="s">
        <v>263</v>
      </c>
      <c r="D46" s="350">
        <v>572650</v>
      </c>
      <c r="E46" s="351">
        <f t="shared" si="14"/>
        <v>16000</v>
      </c>
      <c r="F46" s="458"/>
      <c r="G46" s="458">
        <v>16000</v>
      </c>
      <c r="H46" s="242">
        <f t="shared" si="15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61">
        <v>16360</v>
      </c>
      <c r="T46" s="458">
        <v>16560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253</v>
      </c>
      <c r="B47" s="348" t="s">
        <v>265</v>
      </c>
      <c r="C47" s="349" t="s">
        <v>266</v>
      </c>
      <c r="D47" s="350">
        <v>732000</v>
      </c>
      <c r="E47" s="351">
        <f t="shared" si="14"/>
        <v>40500</v>
      </c>
      <c r="F47" s="458"/>
      <c r="G47" s="458">
        <v>40500</v>
      </c>
      <c r="H47" s="242">
        <f t="shared" si="15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41420</v>
      </c>
      <c r="T47" s="458">
        <v>41920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268</v>
      </c>
      <c r="C48" s="354" t="s">
        <v>280</v>
      </c>
      <c r="D48" s="199">
        <f>SUM(D49:D52)</f>
        <v>2959132</v>
      </c>
      <c r="E48" s="199">
        <f>SUM(E49:E52)</f>
        <v>111500</v>
      </c>
      <c r="F48" s="159">
        <f t="shared" ref="F48:T48" si="16">SUM(F49:F52)</f>
        <v>0</v>
      </c>
      <c r="G48" s="159">
        <f t="shared" si="16"/>
        <v>69500</v>
      </c>
      <c r="H48" s="159">
        <f t="shared" si="16"/>
        <v>42000</v>
      </c>
      <c r="I48" s="159">
        <f t="shared" si="16"/>
        <v>0</v>
      </c>
      <c r="J48" s="159">
        <f t="shared" si="16"/>
        <v>0</v>
      </c>
      <c r="K48" s="159">
        <f t="shared" si="16"/>
        <v>42000</v>
      </c>
      <c r="L48" s="159">
        <f t="shared" si="16"/>
        <v>0</v>
      </c>
      <c r="M48" s="159">
        <f t="shared" si="16"/>
        <v>0</v>
      </c>
      <c r="N48" s="159">
        <f t="shared" si="16"/>
        <v>0</v>
      </c>
      <c r="O48" s="159">
        <f t="shared" si="16"/>
        <v>0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273">
        <f t="shared" si="16"/>
        <v>114023</v>
      </c>
      <c r="T48" s="355">
        <f t="shared" si="16"/>
        <v>115420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258</v>
      </c>
      <c r="B49" s="348" t="s">
        <v>271</v>
      </c>
      <c r="C49" s="349" t="s">
        <v>272</v>
      </c>
      <c r="D49" s="350">
        <v>892000</v>
      </c>
      <c r="E49" s="351">
        <f>F49+G49+H49+Q49+R49</f>
        <v>42500</v>
      </c>
      <c r="F49" s="458"/>
      <c r="G49" s="458">
        <v>30500</v>
      </c>
      <c r="H49" s="242">
        <f>SUM(I49:P49)</f>
        <v>12000</v>
      </c>
      <c r="I49" s="459"/>
      <c r="J49" s="459"/>
      <c r="K49" s="459">
        <v>12000</v>
      </c>
      <c r="L49" s="459"/>
      <c r="M49" s="459"/>
      <c r="N49" s="459"/>
      <c r="O49" s="459"/>
      <c r="P49" s="459"/>
      <c r="Q49" s="460"/>
      <c r="R49" s="460"/>
      <c r="S49" s="461">
        <v>43450</v>
      </c>
      <c r="T49" s="458">
        <v>44000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261</v>
      </c>
      <c r="B50" s="348" t="s">
        <v>273</v>
      </c>
      <c r="C50" s="349" t="s">
        <v>274</v>
      </c>
      <c r="D50" s="350">
        <v>212540</v>
      </c>
      <c r="E50" s="351">
        <f t="shared" ref="E50:E52" si="17">F50+G50+H50+Q50+R50</f>
        <v>3000</v>
      </c>
      <c r="F50" s="458"/>
      <c r="G50" s="458">
        <v>3000</v>
      </c>
      <c r="H50" s="242">
        <f t="shared" ref="H50:H52" si="18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v>3070</v>
      </c>
      <c r="T50" s="458">
        <v>3105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264</v>
      </c>
      <c r="B51" s="348" t="s">
        <v>276</v>
      </c>
      <c r="C51" s="349" t="s">
        <v>446</v>
      </c>
      <c r="D51" s="350">
        <v>190592</v>
      </c>
      <c r="E51" s="351">
        <f t="shared" si="17"/>
        <v>1000</v>
      </c>
      <c r="F51" s="458"/>
      <c r="G51" s="458">
        <v>1000</v>
      </c>
      <c r="H51" s="242">
        <f t="shared" si="18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v>1023</v>
      </c>
      <c r="T51" s="458">
        <v>1035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267</v>
      </c>
      <c r="B52" s="348" t="s">
        <v>279</v>
      </c>
      <c r="C52" s="349" t="s">
        <v>280</v>
      </c>
      <c r="D52" s="350">
        <v>1664000</v>
      </c>
      <c r="E52" s="351">
        <f t="shared" si="17"/>
        <v>65000</v>
      </c>
      <c r="F52" s="458"/>
      <c r="G52" s="458">
        <v>35000</v>
      </c>
      <c r="H52" s="242">
        <f t="shared" si="18"/>
        <v>30000</v>
      </c>
      <c r="I52" s="459"/>
      <c r="J52" s="459"/>
      <c r="K52" s="459">
        <v>30000</v>
      </c>
      <c r="L52" s="459"/>
      <c r="M52" s="459"/>
      <c r="N52" s="459"/>
      <c r="O52" s="459"/>
      <c r="P52" s="459"/>
      <c r="Q52" s="460"/>
      <c r="R52" s="460"/>
      <c r="S52" s="461">
        <v>66480</v>
      </c>
      <c r="T52" s="458">
        <v>67280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281</v>
      </c>
      <c r="C53" s="354" t="s">
        <v>379</v>
      </c>
      <c r="D53" s="199">
        <f>SUM(D54:D56)</f>
        <v>845810</v>
      </c>
      <c r="E53" s="199">
        <f>SUM(E54:E56)</f>
        <v>8000</v>
      </c>
      <c r="F53" s="159">
        <f t="shared" ref="F53:T53" si="19">SUM(F54:F56)</f>
        <v>0</v>
      </c>
      <c r="G53" s="159">
        <f t="shared" si="19"/>
        <v>8000</v>
      </c>
      <c r="H53" s="159">
        <f t="shared" si="19"/>
        <v>0</v>
      </c>
      <c r="I53" s="159">
        <f t="shared" si="19"/>
        <v>0</v>
      </c>
      <c r="J53" s="159">
        <f t="shared" si="19"/>
        <v>0</v>
      </c>
      <c r="K53" s="159">
        <f t="shared" si="19"/>
        <v>0</v>
      </c>
      <c r="L53" s="159">
        <f t="shared" si="19"/>
        <v>0</v>
      </c>
      <c r="M53" s="159">
        <f t="shared" si="19"/>
        <v>0</v>
      </c>
      <c r="N53" s="159">
        <f t="shared" si="19"/>
        <v>0</v>
      </c>
      <c r="O53" s="159">
        <f t="shared" si="19"/>
        <v>0</v>
      </c>
      <c r="P53" s="159">
        <f t="shared" si="19"/>
        <v>0</v>
      </c>
      <c r="Q53" s="159">
        <f t="shared" si="19"/>
        <v>0</v>
      </c>
      <c r="R53" s="159">
        <f t="shared" si="19"/>
        <v>0</v>
      </c>
      <c r="S53" s="273">
        <f t="shared" si="19"/>
        <v>8180</v>
      </c>
      <c r="T53" s="355">
        <f t="shared" si="19"/>
        <v>8280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269</v>
      </c>
      <c r="B54" s="348" t="s">
        <v>283</v>
      </c>
      <c r="C54" s="349" t="s">
        <v>284</v>
      </c>
      <c r="D54" s="350">
        <v>372870</v>
      </c>
      <c r="E54" s="351">
        <f>F54+G54+H54+Q54+R54</f>
        <v>7500</v>
      </c>
      <c r="F54" s="458"/>
      <c r="G54" s="458">
        <v>7500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v>7670</v>
      </c>
      <c r="T54" s="458">
        <v>7760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270</v>
      </c>
      <c r="B55" s="348" t="s">
        <v>285</v>
      </c>
      <c r="C55" s="349" t="s">
        <v>286</v>
      </c>
      <c r="D55" s="350">
        <v>115700</v>
      </c>
      <c r="E55" s="351">
        <f t="shared" ref="E55:E56" si="20">F55+G55+H55+Q55+R55</f>
        <v>500</v>
      </c>
      <c r="F55" s="458"/>
      <c r="G55" s="458">
        <v>500</v>
      </c>
      <c r="H55" s="242">
        <f t="shared" ref="H55:H56" si="21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v>510</v>
      </c>
      <c r="T55" s="458">
        <v>520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275</v>
      </c>
      <c r="B56" s="348" t="s">
        <v>306</v>
      </c>
      <c r="C56" s="349" t="s">
        <v>447</v>
      </c>
      <c r="D56" s="350">
        <v>357240</v>
      </c>
      <c r="E56" s="351">
        <f t="shared" si="20"/>
        <v>0</v>
      </c>
      <c r="F56" s="458"/>
      <c r="G56" s="458"/>
      <c r="H56" s="242">
        <f t="shared" si="21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/>
      <c r="T56" s="458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1" t="s">
        <v>308</v>
      </c>
      <c r="B58" s="522"/>
      <c r="C58" s="522"/>
      <c r="D58" s="340">
        <f>SUM(D60+D62)</f>
        <v>23550826</v>
      </c>
      <c r="E58" s="340"/>
      <c r="F58" s="152">
        <f t="shared" ref="F58:T58" si="22">SUM(F60+F62)</f>
        <v>0</v>
      </c>
      <c r="G58" s="152">
        <f t="shared" si="22"/>
        <v>0</v>
      </c>
      <c r="H58" s="152">
        <f t="shared" si="22"/>
        <v>0</v>
      </c>
      <c r="I58" s="152">
        <f t="shared" si="22"/>
        <v>0</v>
      </c>
      <c r="J58" s="152">
        <f t="shared" si="22"/>
        <v>0</v>
      </c>
      <c r="K58" s="152">
        <f t="shared" si="22"/>
        <v>0</v>
      </c>
      <c r="L58" s="152">
        <f t="shared" si="22"/>
        <v>0</v>
      </c>
      <c r="M58" s="152">
        <f t="shared" si="22"/>
        <v>0</v>
      </c>
      <c r="N58" s="152">
        <f t="shared" si="22"/>
        <v>0</v>
      </c>
      <c r="O58" s="152">
        <f t="shared" si="22"/>
        <v>0</v>
      </c>
      <c r="P58" s="152">
        <f t="shared" si="22"/>
        <v>0</v>
      </c>
      <c r="Q58" s="152">
        <f t="shared" si="22"/>
        <v>0</v>
      </c>
      <c r="R58" s="152">
        <f t="shared" si="22"/>
        <v>0</v>
      </c>
      <c r="S58" s="269">
        <f t="shared" si="22"/>
        <v>0</v>
      </c>
      <c r="T58" s="340">
        <f t="shared" si="22"/>
        <v>0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0</v>
      </c>
      <c r="F59" s="154">
        <f t="shared" ref="F59:T59" si="23">F60+F62</f>
        <v>0</v>
      </c>
      <c r="G59" s="154">
        <f t="shared" si="23"/>
        <v>0</v>
      </c>
      <c r="H59" s="154">
        <f t="shared" si="23"/>
        <v>0</v>
      </c>
      <c r="I59" s="154">
        <f t="shared" si="23"/>
        <v>0</v>
      </c>
      <c r="J59" s="154">
        <f t="shared" si="23"/>
        <v>0</v>
      </c>
      <c r="K59" s="154">
        <f t="shared" si="23"/>
        <v>0</v>
      </c>
      <c r="L59" s="154">
        <f t="shared" si="23"/>
        <v>0</v>
      </c>
      <c r="M59" s="154">
        <f t="shared" si="23"/>
        <v>0</v>
      </c>
      <c r="N59" s="154">
        <f t="shared" si="23"/>
        <v>0</v>
      </c>
      <c r="O59" s="154">
        <f t="shared" si="23"/>
        <v>0</v>
      </c>
      <c r="P59" s="154">
        <f t="shared" si="23"/>
        <v>0</v>
      </c>
      <c r="Q59" s="154">
        <f t="shared" si="23"/>
        <v>0</v>
      </c>
      <c r="R59" s="154">
        <f t="shared" si="23"/>
        <v>0</v>
      </c>
      <c r="S59" s="274">
        <f t="shared" si="23"/>
        <v>0</v>
      </c>
      <c r="T59" s="342">
        <f t="shared" si="23"/>
        <v>0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321</v>
      </c>
      <c r="C60" s="345" t="s">
        <v>381</v>
      </c>
      <c r="D60" s="346">
        <f>SUM(D61)</f>
        <v>20900826</v>
      </c>
      <c r="E60" s="346">
        <f>SUM(E61)</f>
        <v>0</v>
      </c>
      <c r="F60" s="157">
        <f t="shared" ref="F60:T60" si="24">SUM(F61)</f>
        <v>0</v>
      </c>
      <c r="G60" s="157">
        <f t="shared" si="24"/>
        <v>0</v>
      </c>
      <c r="H60" s="157">
        <f t="shared" si="24"/>
        <v>0</v>
      </c>
      <c r="I60" s="157">
        <f t="shared" si="24"/>
        <v>0</v>
      </c>
      <c r="J60" s="157">
        <f t="shared" si="24"/>
        <v>0</v>
      </c>
      <c r="K60" s="157">
        <f t="shared" si="24"/>
        <v>0</v>
      </c>
      <c r="L60" s="157">
        <f t="shared" si="24"/>
        <v>0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271">
        <f t="shared" si="24"/>
        <v>0</v>
      </c>
      <c r="T60" s="346">
        <f t="shared" si="24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278</v>
      </c>
      <c r="B61" s="348" t="s">
        <v>322</v>
      </c>
      <c r="C61" s="349" t="s">
        <v>448</v>
      </c>
      <c r="D61" s="350">
        <v>20900826</v>
      </c>
      <c r="E61" s="351">
        <f t="shared" ref="E61" si="25">F61+G61+H61+Q61+R61</f>
        <v>0</v>
      </c>
      <c r="F61" s="458"/>
      <c r="G61" s="458">
        <v>0</v>
      </c>
      <c r="H61" s="242">
        <f t="shared" ref="H61" si="26">SUM(I61:P61)</f>
        <v>0</v>
      </c>
      <c r="I61" s="459"/>
      <c r="J61" s="459"/>
      <c r="K61" s="459"/>
      <c r="L61" s="459"/>
      <c r="M61" s="459"/>
      <c r="N61" s="459"/>
      <c r="O61" s="459">
        <v>0</v>
      </c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298</v>
      </c>
      <c r="C62" s="354" t="s">
        <v>383</v>
      </c>
      <c r="D62" s="355">
        <f>SUM(D63+D64)</f>
        <v>2650000</v>
      </c>
      <c r="E62" s="355">
        <f>SUM(E63+E64)</f>
        <v>0</v>
      </c>
      <c r="F62" s="159">
        <f t="shared" ref="F62:T62" si="27">SUM(F63+F64)</f>
        <v>0</v>
      </c>
      <c r="G62" s="159">
        <f t="shared" si="27"/>
        <v>0</v>
      </c>
      <c r="H62" s="159">
        <f t="shared" si="27"/>
        <v>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0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273">
        <f t="shared" si="27"/>
        <v>0</v>
      </c>
      <c r="T62" s="355">
        <f t="shared" si="27"/>
        <v>0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282</v>
      </c>
      <c r="B63" s="348" t="s">
        <v>299</v>
      </c>
      <c r="C63" s="349" t="s">
        <v>129</v>
      </c>
      <c r="D63" s="350">
        <v>1450000</v>
      </c>
      <c r="E63" s="351">
        <f t="shared" ref="E63" si="28">F63+G63+H63+Q63+R63</f>
        <v>0</v>
      </c>
      <c r="F63" s="458"/>
      <c r="G63" s="458">
        <v>0</v>
      </c>
      <c r="H63" s="242">
        <f t="shared" ref="H63" si="29">SUM(I63:P63)</f>
        <v>0</v>
      </c>
      <c r="I63" s="459"/>
      <c r="J63" s="459"/>
      <c r="K63" s="459"/>
      <c r="L63" s="459">
        <v>0</v>
      </c>
      <c r="M63" s="459"/>
      <c r="N63" s="459"/>
      <c r="O63" s="459"/>
      <c r="P63" s="459"/>
      <c r="Q63" s="460"/>
      <c r="R63" s="460"/>
      <c r="S63" s="461"/>
      <c r="T63" s="458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292</v>
      </c>
      <c r="B64" s="348" t="s">
        <v>300</v>
      </c>
      <c r="C64" s="349" t="s">
        <v>135</v>
      </c>
      <c r="D64" s="350">
        <v>1200000</v>
      </c>
      <c r="E64" s="351">
        <f t="shared" ref="E64" si="30">F64+G64+H64+Q64+R64</f>
        <v>0</v>
      </c>
      <c r="F64" s="458"/>
      <c r="G64" s="458">
        <v>0</v>
      </c>
      <c r="H64" s="242">
        <f t="shared" ref="H64" si="31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61">
        <v>0</v>
      </c>
      <c r="T64" s="458">
        <v>0</v>
      </c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23" t="s">
        <v>309</v>
      </c>
      <c r="B66" s="524"/>
      <c r="C66" s="524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201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1352000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215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2">G148+G150+G153+G155</f>
        <v>1033000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3">G67+G68</f>
        <v>2385000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23" t="s">
        <v>452</v>
      </c>
      <c r="B70" s="523"/>
      <c r="C70" s="523"/>
      <c r="D70" s="368">
        <f t="shared" ref="D70:T70" si="34">D71+D84+D88+D92+D96+D100+D106+D110+D123+D136+D143+D158+D162</f>
        <v>138047000</v>
      </c>
      <c r="E70" s="368">
        <f t="shared" si="34"/>
        <v>3344500</v>
      </c>
      <c r="F70" s="163">
        <f t="shared" si="34"/>
        <v>254000</v>
      </c>
      <c r="G70" s="163">
        <f t="shared" si="34"/>
        <v>2385000</v>
      </c>
      <c r="H70" s="163">
        <f t="shared" si="34"/>
        <v>705500</v>
      </c>
      <c r="I70" s="163">
        <f t="shared" si="34"/>
        <v>0</v>
      </c>
      <c r="J70" s="163">
        <f t="shared" si="34"/>
        <v>0</v>
      </c>
      <c r="K70" s="163">
        <f t="shared" si="34"/>
        <v>673000</v>
      </c>
      <c r="L70" s="163">
        <f t="shared" si="34"/>
        <v>30000</v>
      </c>
      <c r="M70" s="163">
        <f t="shared" si="34"/>
        <v>0</v>
      </c>
      <c r="N70" s="163">
        <f t="shared" si="34"/>
        <v>0</v>
      </c>
      <c r="O70" s="163">
        <f t="shared" si="34"/>
        <v>2500</v>
      </c>
      <c r="P70" s="163">
        <f t="shared" si="34"/>
        <v>0</v>
      </c>
      <c r="Q70" s="163">
        <f t="shared" si="34"/>
        <v>0</v>
      </c>
      <c r="R70" s="163">
        <f t="shared" si="34"/>
        <v>0</v>
      </c>
      <c r="S70" s="276">
        <f t="shared" si="34"/>
        <v>2427320</v>
      </c>
      <c r="T70" s="368">
        <f t="shared" si="34"/>
        <v>2461736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310</v>
      </c>
      <c r="B71" s="295"/>
      <c r="C71" s="296"/>
      <c r="D71" s="419">
        <f>SUM(D72+D74+D76+D79+D81)</f>
        <v>51820000</v>
      </c>
      <c r="E71" s="374">
        <f t="shared" ref="E71:T71" si="35">SUM(E72+E74+E76+E79+E81)</f>
        <v>917000</v>
      </c>
      <c r="F71" s="169">
        <f t="shared" si="35"/>
        <v>0</v>
      </c>
      <c r="G71" s="169">
        <f t="shared" si="35"/>
        <v>647000</v>
      </c>
      <c r="H71" s="169">
        <f t="shared" si="35"/>
        <v>270000</v>
      </c>
      <c r="I71" s="169">
        <f t="shared" si="35"/>
        <v>0</v>
      </c>
      <c r="J71" s="169">
        <f t="shared" si="35"/>
        <v>0</v>
      </c>
      <c r="K71" s="169">
        <f t="shared" si="35"/>
        <v>270000</v>
      </c>
      <c r="L71" s="169">
        <f t="shared" si="35"/>
        <v>0</v>
      </c>
      <c r="M71" s="169">
        <f t="shared" si="35"/>
        <v>0</v>
      </c>
      <c r="N71" s="169">
        <f t="shared" si="35"/>
        <v>0</v>
      </c>
      <c r="O71" s="169">
        <f t="shared" si="35"/>
        <v>0</v>
      </c>
      <c r="P71" s="169">
        <f t="shared" si="35"/>
        <v>0</v>
      </c>
      <c r="Q71" s="169">
        <f t="shared" si="35"/>
        <v>0</v>
      </c>
      <c r="R71" s="169">
        <f t="shared" si="35"/>
        <v>0</v>
      </c>
      <c r="S71" s="282">
        <f t="shared" si="35"/>
        <v>937860</v>
      </c>
      <c r="T71" s="374">
        <f t="shared" si="35"/>
        <v>949150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354</v>
      </c>
      <c r="C72" s="292" t="s">
        <v>388</v>
      </c>
      <c r="D72" s="293">
        <f>SUM(D73)</f>
        <v>40000000</v>
      </c>
      <c r="E72" s="205">
        <f>SUM(E73)</f>
        <v>770000</v>
      </c>
      <c r="F72" s="205">
        <f t="shared" ref="F72:T72" si="36">SUM(F73)</f>
        <v>0</v>
      </c>
      <c r="G72" s="205">
        <f t="shared" si="36"/>
        <v>500000</v>
      </c>
      <c r="H72" s="205">
        <f t="shared" si="36"/>
        <v>270000</v>
      </c>
      <c r="I72" s="205">
        <f t="shared" si="36"/>
        <v>0</v>
      </c>
      <c r="J72" s="205">
        <f t="shared" si="36"/>
        <v>0</v>
      </c>
      <c r="K72" s="205">
        <f t="shared" si="36"/>
        <v>270000</v>
      </c>
      <c r="L72" s="205">
        <f t="shared" si="36"/>
        <v>0</v>
      </c>
      <c r="M72" s="205">
        <f t="shared" si="36"/>
        <v>0</v>
      </c>
      <c r="N72" s="205">
        <f t="shared" si="36"/>
        <v>0</v>
      </c>
      <c r="O72" s="205">
        <f t="shared" si="36"/>
        <v>0</v>
      </c>
      <c r="P72" s="205">
        <f t="shared" si="36"/>
        <v>0</v>
      </c>
      <c r="Q72" s="205">
        <f t="shared" si="36"/>
        <v>0</v>
      </c>
      <c r="R72" s="205">
        <f t="shared" si="36"/>
        <v>0</v>
      </c>
      <c r="S72" s="277">
        <f t="shared" si="36"/>
        <v>787560</v>
      </c>
      <c r="T72" s="205">
        <f t="shared" si="36"/>
        <v>797000</v>
      </c>
    </row>
    <row r="73" spans="1:32" s="210" customFormat="1" ht="18.75">
      <c r="A73" s="206" t="s">
        <v>293</v>
      </c>
      <c r="B73" s="207" t="s">
        <v>206</v>
      </c>
      <c r="C73" s="208" t="s">
        <v>207</v>
      </c>
      <c r="D73" s="209">
        <v>40000000</v>
      </c>
      <c r="E73" s="351">
        <f>F73+G73+H73+Q73+R73</f>
        <v>770000</v>
      </c>
      <c r="F73" s="458"/>
      <c r="G73" s="458">
        <v>500000</v>
      </c>
      <c r="H73" s="242">
        <f t="shared" ref="H73" si="37">SUM(I73:P73)</f>
        <v>270000</v>
      </c>
      <c r="I73" s="459"/>
      <c r="J73" s="459"/>
      <c r="K73" s="459">
        <v>270000</v>
      </c>
      <c r="L73" s="459"/>
      <c r="M73" s="459"/>
      <c r="N73" s="459"/>
      <c r="O73" s="459"/>
      <c r="P73" s="459"/>
      <c r="Q73" s="460"/>
      <c r="R73" s="460"/>
      <c r="S73" s="462">
        <v>787560</v>
      </c>
      <c r="T73" s="463">
        <v>797000</v>
      </c>
    </row>
    <row r="74" spans="1:32" s="201" customFormat="1" ht="18.75">
      <c r="A74" s="202"/>
      <c r="B74" s="203" t="s">
        <v>323</v>
      </c>
      <c r="C74" s="204" t="s">
        <v>211</v>
      </c>
      <c r="D74" s="205">
        <f>SUM(D75)</f>
        <v>2700000</v>
      </c>
      <c r="E74" s="205">
        <f>SUM(E75)</f>
        <v>32000</v>
      </c>
      <c r="F74" s="205">
        <f t="shared" ref="F74:T74" si="38">SUM(F75)</f>
        <v>0</v>
      </c>
      <c r="G74" s="205">
        <f t="shared" si="38"/>
        <v>32000</v>
      </c>
      <c r="H74" s="205">
        <f t="shared" si="38"/>
        <v>0</v>
      </c>
      <c r="I74" s="205">
        <f t="shared" si="38"/>
        <v>0</v>
      </c>
      <c r="J74" s="205">
        <f t="shared" si="38"/>
        <v>0</v>
      </c>
      <c r="K74" s="205">
        <f t="shared" si="38"/>
        <v>0</v>
      </c>
      <c r="L74" s="205">
        <f t="shared" si="38"/>
        <v>0</v>
      </c>
      <c r="M74" s="205">
        <f t="shared" si="38"/>
        <v>0</v>
      </c>
      <c r="N74" s="205">
        <f t="shared" si="38"/>
        <v>0</v>
      </c>
      <c r="O74" s="205">
        <f t="shared" si="38"/>
        <v>0</v>
      </c>
      <c r="P74" s="205">
        <f t="shared" si="38"/>
        <v>0</v>
      </c>
      <c r="Q74" s="205">
        <f t="shared" si="38"/>
        <v>0</v>
      </c>
      <c r="R74" s="205">
        <f t="shared" si="38"/>
        <v>0</v>
      </c>
      <c r="S74" s="277">
        <f t="shared" si="38"/>
        <v>32730</v>
      </c>
      <c r="T74" s="205">
        <f t="shared" si="38"/>
        <v>33120</v>
      </c>
    </row>
    <row r="75" spans="1:32" s="210" customFormat="1" ht="18.75">
      <c r="A75" s="206" t="s">
        <v>294</v>
      </c>
      <c r="B75" s="207" t="s">
        <v>210</v>
      </c>
      <c r="C75" s="208" t="s">
        <v>211</v>
      </c>
      <c r="D75" s="209">
        <v>2700000</v>
      </c>
      <c r="E75" s="351">
        <f>F75+G75+H75+Q75+R75</f>
        <v>32000</v>
      </c>
      <c r="F75" s="458"/>
      <c r="G75" s="458">
        <v>32000</v>
      </c>
      <c r="H75" s="242">
        <f t="shared" ref="H75" si="39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v>32730</v>
      </c>
      <c r="T75" s="463">
        <v>33120</v>
      </c>
    </row>
    <row r="76" spans="1:32" s="201" customFormat="1" ht="18.75">
      <c r="A76" s="202"/>
      <c r="B76" s="203" t="s">
        <v>312</v>
      </c>
      <c r="C76" s="204" t="s">
        <v>389</v>
      </c>
      <c r="D76" s="205">
        <f>SUM(D77+D78)</f>
        <v>6800000</v>
      </c>
      <c r="E76" s="205">
        <f>SUM(E77+E78)</f>
        <v>90000</v>
      </c>
      <c r="F76" s="205">
        <f t="shared" ref="F76:T76" si="40">SUM(F77+F78)</f>
        <v>0</v>
      </c>
      <c r="G76" s="205">
        <f t="shared" si="40"/>
        <v>90000</v>
      </c>
      <c r="H76" s="205">
        <f t="shared" si="40"/>
        <v>0</v>
      </c>
      <c r="I76" s="205">
        <f t="shared" si="40"/>
        <v>0</v>
      </c>
      <c r="J76" s="205">
        <f t="shared" si="40"/>
        <v>0</v>
      </c>
      <c r="K76" s="205">
        <f t="shared" si="40"/>
        <v>0</v>
      </c>
      <c r="L76" s="205">
        <f t="shared" si="40"/>
        <v>0</v>
      </c>
      <c r="M76" s="205">
        <f t="shared" si="40"/>
        <v>0</v>
      </c>
      <c r="N76" s="205">
        <f t="shared" si="40"/>
        <v>0</v>
      </c>
      <c r="O76" s="205">
        <f t="shared" si="40"/>
        <v>0</v>
      </c>
      <c r="P76" s="205">
        <f t="shared" si="40"/>
        <v>0</v>
      </c>
      <c r="Q76" s="205">
        <f t="shared" si="40"/>
        <v>0</v>
      </c>
      <c r="R76" s="205">
        <f t="shared" si="40"/>
        <v>0</v>
      </c>
      <c r="S76" s="277">
        <f t="shared" si="40"/>
        <v>92000</v>
      </c>
      <c r="T76" s="205">
        <f t="shared" si="40"/>
        <v>93150</v>
      </c>
    </row>
    <row r="77" spans="1:32" s="210" customFormat="1" ht="18.75">
      <c r="A77" s="206">
        <v>28</v>
      </c>
      <c r="B77" s="207" t="s">
        <v>213</v>
      </c>
      <c r="C77" s="208" t="s">
        <v>214</v>
      </c>
      <c r="D77" s="209">
        <v>6200000</v>
      </c>
      <c r="E77" s="351">
        <f t="shared" ref="E77:E78" si="41">F77+G77+H77+Q77+R77</f>
        <v>90000</v>
      </c>
      <c r="F77" s="458"/>
      <c r="G77" s="458">
        <v>90000</v>
      </c>
      <c r="H77" s="242">
        <f t="shared" ref="H77:H78" si="42">SUM(I77:P77)</f>
        <v>0</v>
      </c>
      <c r="I77" s="459"/>
      <c r="J77" s="459"/>
      <c r="K77" s="459"/>
      <c r="L77" s="459"/>
      <c r="M77" s="459"/>
      <c r="N77" s="459"/>
      <c r="O77" s="459"/>
      <c r="P77" s="459"/>
      <c r="Q77" s="460"/>
      <c r="R77" s="460"/>
      <c r="S77" s="462">
        <v>92000</v>
      </c>
      <c r="T77" s="463">
        <v>93150</v>
      </c>
    </row>
    <row r="78" spans="1:32" s="210" customFormat="1" ht="18.75">
      <c r="A78" s="206">
        <v>29</v>
      </c>
      <c r="B78" s="207" t="s">
        <v>216</v>
      </c>
      <c r="C78" s="208" t="s">
        <v>311</v>
      </c>
      <c r="D78" s="209">
        <v>600000</v>
      </c>
      <c r="E78" s="351">
        <f t="shared" si="41"/>
        <v>0</v>
      </c>
      <c r="F78" s="458"/>
      <c r="G78" s="458">
        <v>0</v>
      </c>
      <c r="H78" s="242">
        <f t="shared" si="42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/>
      <c r="T78" s="463"/>
    </row>
    <row r="79" spans="1:32" s="201" customFormat="1" ht="18.75">
      <c r="A79" s="202"/>
      <c r="B79" s="203" t="s">
        <v>217</v>
      </c>
      <c r="C79" s="204" t="s">
        <v>375</v>
      </c>
      <c r="D79" s="205">
        <f>SUM(D80)</f>
        <v>2200000</v>
      </c>
      <c r="E79" s="205">
        <f>SUM(E80)</f>
        <v>25000</v>
      </c>
      <c r="F79" s="205">
        <f t="shared" ref="F79:T79" si="43">SUM(F80)</f>
        <v>0</v>
      </c>
      <c r="G79" s="205">
        <f t="shared" si="43"/>
        <v>25000</v>
      </c>
      <c r="H79" s="205">
        <f t="shared" si="43"/>
        <v>0</v>
      </c>
      <c r="I79" s="205">
        <f t="shared" si="43"/>
        <v>0</v>
      </c>
      <c r="J79" s="205">
        <f t="shared" si="43"/>
        <v>0</v>
      </c>
      <c r="K79" s="205">
        <f t="shared" si="43"/>
        <v>0</v>
      </c>
      <c r="L79" s="205">
        <f t="shared" si="43"/>
        <v>0</v>
      </c>
      <c r="M79" s="205">
        <f t="shared" si="43"/>
        <v>0</v>
      </c>
      <c r="N79" s="205">
        <f t="shared" si="43"/>
        <v>0</v>
      </c>
      <c r="O79" s="205">
        <f t="shared" si="43"/>
        <v>0</v>
      </c>
      <c r="P79" s="205">
        <f t="shared" si="43"/>
        <v>0</v>
      </c>
      <c r="Q79" s="205">
        <f t="shared" si="43"/>
        <v>0</v>
      </c>
      <c r="R79" s="205">
        <f t="shared" si="43"/>
        <v>0</v>
      </c>
      <c r="S79" s="277">
        <f t="shared" si="43"/>
        <v>25570</v>
      </c>
      <c r="T79" s="205">
        <f t="shared" si="43"/>
        <v>25880</v>
      </c>
    </row>
    <row r="80" spans="1:32" s="210" customFormat="1" ht="18.75">
      <c r="A80" s="206">
        <v>30</v>
      </c>
      <c r="B80" s="207" t="s">
        <v>221</v>
      </c>
      <c r="C80" s="208" t="s">
        <v>222</v>
      </c>
      <c r="D80" s="209">
        <v>2200000</v>
      </c>
      <c r="E80" s="351">
        <f t="shared" ref="E80" si="44">F80+G80+H80+Q80+R80</f>
        <v>25000</v>
      </c>
      <c r="F80" s="458"/>
      <c r="G80" s="458">
        <v>25000</v>
      </c>
      <c r="H80" s="242">
        <f t="shared" ref="H80" si="45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25570</v>
      </c>
      <c r="T80" s="463">
        <v>25880</v>
      </c>
    </row>
    <row r="81" spans="1:32" s="201" customFormat="1" ht="18.75">
      <c r="A81" s="202"/>
      <c r="B81" s="203" t="s">
        <v>287</v>
      </c>
      <c r="C81" s="204" t="s">
        <v>390</v>
      </c>
      <c r="D81" s="205">
        <f>SUM(D82)</f>
        <v>120000</v>
      </c>
      <c r="E81" s="205">
        <f>SUM(E82)</f>
        <v>0</v>
      </c>
      <c r="F81" s="205">
        <f t="shared" ref="F81:T81" si="46">SUM(F82)</f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205">
        <f t="shared" si="46"/>
        <v>0</v>
      </c>
      <c r="K81" s="205">
        <f t="shared" si="46"/>
        <v>0</v>
      </c>
      <c r="L81" s="205">
        <f t="shared" si="46"/>
        <v>0</v>
      </c>
      <c r="M81" s="205">
        <f t="shared" si="46"/>
        <v>0</v>
      </c>
      <c r="N81" s="205">
        <f t="shared" si="46"/>
        <v>0</v>
      </c>
      <c r="O81" s="205">
        <f t="shared" si="46"/>
        <v>0</v>
      </c>
      <c r="P81" s="205">
        <f t="shared" si="46"/>
        <v>0</v>
      </c>
      <c r="Q81" s="205">
        <f t="shared" si="46"/>
        <v>0</v>
      </c>
      <c r="R81" s="205">
        <f t="shared" si="46"/>
        <v>0</v>
      </c>
      <c r="S81" s="277">
        <f t="shared" si="46"/>
        <v>0</v>
      </c>
      <c r="T81" s="205">
        <f t="shared" si="46"/>
        <v>0</v>
      </c>
    </row>
    <row r="82" spans="1:32" s="210" customFormat="1" ht="18.75">
      <c r="A82" s="206">
        <v>31</v>
      </c>
      <c r="B82" s="207" t="s">
        <v>288</v>
      </c>
      <c r="C82" s="208" t="s">
        <v>295</v>
      </c>
      <c r="D82" s="209">
        <v>120000</v>
      </c>
      <c r="E82" s="351">
        <f t="shared" ref="E82" si="47">F82+G82+H82+Q82+R82</f>
        <v>0</v>
      </c>
      <c r="F82" s="458"/>
      <c r="G82" s="458"/>
      <c r="H82" s="242">
        <f t="shared" ref="H82" si="48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392</v>
      </c>
      <c r="B84" s="372"/>
      <c r="C84" s="373"/>
      <c r="D84" s="374">
        <f>SUM(D85)</f>
        <v>2600000</v>
      </c>
      <c r="E84" s="374">
        <f t="shared" ref="E84:T84" si="49">SUM(E85)</f>
        <v>300000</v>
      </c>
      <c r="F84" s="169">
        <f t="shared" si="49"/>
        <v>200000</v>
      </c>
      <c r="G84" s="169">
        <f t="shared" si="49"/>
        <v>100000</v>
      </c>
      <c r="H84" s="169">
        <f t="shared" si="49"/>
        <v>0</v>
      </c>
      <c r="I84" s="169">
        <f t="shared" si="49"/>
        <v>0</v>
      </c>
      <c r="J84" s="169">
        <f t="shared" si="49"/>
        <v>0</v>
      </c>
      <c r="K84" s="169">
        <f t="shared" si="49"/>
        <v>0</v>
      </c>
      <c r="L84" s="169">
        <f t="shared" si="49"/>
        <v>0</v>
      </c>
      <c r="M84" s="169">
        <f t="shared" si="49"/>
        <v>0</v>
      </c>
      <c r="N84" s="169">
        <f t="shared" si="49"/>
        <v>0</v>
      </c>
      <c r="O84" s="169">
        <f t="shared" si="49"/>
        <v>0</v>
      </c>
      <c r="P84" s="169">
        <f t="shared" si="49"/>
        <v>0</v>
      </c>
      <c r="Q84" s="169">
        <f t="shared" si="49"/>
        <v>0</v>
      </c>
      <c r="R84" s="169">
        <f t="shared" si="49"/>
        <v>0</v>
      </c>
      <c r="S84" s="282">
        <f t="shared" si="49"/>
        <v>320000</v>
      </c>
      <c r="T84" s="374">
        <f t="shared" si="49"/>
        <v>325000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289</v>
      </c>
      <c r="C85" s="204" t="s">
        <v>393</v>
      </c>
      <c r="D85" s="205">
        <f>SUM(D86)</f>
        <v>2600000</v>
      </c>
      <c r="E85" s="205">
        <f>SUM(E86)</f>
        <v>300000</v>
      </c>
      <c r="F85" s="205">
        <f t="shared" ref="F85:T85" si="50">SUM(F86)</f>
        <v>200000</v>
      </c>
      <c r="G85" s="205">
        <f t="shared" si="50"/>
        <v>100000</v>
      </c>
      <c r="H85" s="205">
        <f t="shared" si="50"/>
        <v>0</v>
      </c>
      <c r="I85" s="205">
        <f t="shared" si="50"/>
        <v>0</v>
      </c>
      <c r="J85" s="205">
        <f t="shared" si="50"/>
        <v>0</v>
      </c>
      <c r="K85" s="205">
        <f t="shared" si="50"/>
        <v>0</v>
      </c>
      <c r="L85" s="205">
        <f t="shared" si="50"/>
        <v>0</v>
      </c>
      <c r="M85" s="205">
        <f t="shared" si="50"/>
        <v>0</v>
      </c>
      <c r="N85" s="205">
        <f t="shared" si="50"/>
        <v>0</v>
      </c>
      <c r="O85" s="205">
        <f t="shared" si="50"/>
        <v>0</v>
      </c>
      <c r="P85" s="205">
        <f t="shared" si="50"/>
        <v>0</v>
      </c>
      <c r="Q85" s="205">
        <f t="shared" si="50"/>
        <v>0</v>
      </c>
      <c r="R85" s="205">
        <f t="shared" si="50"/>
        <v>0</v>
      </c>
      <c r="S85" s="277">
        <f t="shared" si="50"/>
        <v>320000</v>
      </c>
      <c r="T85" s="205">
        <f t="shared" si="50"/>
        <v>325000</v>
      </c>
    </row>
    <row r="86" spans="1:32" s="210" customFormat="1" ht="18.75">
      <c r="A86" s="206">
        <v>32</v>
      </c>
      <c r="B86" s="207" t="s">
        <v>296</v>
      </c>
      <c r="C86" s="208" t="s">
        <v>297</v>
      </c>
      <c r="D86" s="209">
        <v>2600000</v>
      </c>
      <c r="E86" s="351">
        <f t="shared" ref="E86" si="51">F86+G86+H86+Q86+R86</f>
        <v>300000</v>
      </c>
      <c r="F86" s="458">
        <v>200000</v>
      </c>
      <c r="G86" s="458">
        <v>100000</v>
      </c>
      <c r="H86" s="242">
        <f t="shared" ref="H86" si="52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320000</v>
      </c>
      <c r="T86" s="463">
        <v>325000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10" t="s">
        <v>453</v>
      </c>
      <c r="B88" s="528"/>
      <c r="C88" s="528"/>
      <c r="D88" s="374">
        <f>SUM(D89)</f>
        <v>450000</v>
      </c>
      <c r="E88" s="374">
        <f t="shared" ref="E88:T88" si="53">SUM(E89)</f>
        <v>0</v>
      </c>
      <c r="F88" s="169">
        <f t="shared" si="53"/>
        <v>0</v>
      </c>
      <c r="G88" s="169">
        <f t="shared" si="53"/>
        <v>0</v>
      </c>
      <c r="H88" s="169">
        <f t="shared" si="53"/>
        <v>0</v>
      </c>
      <c r="I88" s="169">
        <f t="shared" si="53"/>
        <v>0</v>
      </c>
      <c r="J88" s="169">
        <f t="shared" si="53"/>
        <v>0</v>
      </c>
      <c r="K88" s="169">
        <f t="shared" si="53"/>
        <v>0</v>
      </c>
      <c r="L88" s="169">
        <f t="shared" si="53"/>
        <v>0</v>
      </c>
      <c r="M88" s="169">
        <f t="shared" si="53"/>
        <v>0</v>
      </c>
      <c r="N88" s="169">
        <f t="shared" si="53"/>
        <v>0</v>
      </c>
      <c r="O88" s="169">
        <f t="shared" si="53"/>
        <v>0</v>
      </c>
      <c r="P88" s="169">
        <f t="shared" si="53"/>
        <v>0</v>
      </c>
      <c r="Q88" s="169">
        <f t="shared" si="53"/>
        <v>0</v>
      </c>
      <c r="R88" s="169">
        <f t="shared" si="53"/>
        <v>0</v>
      </c>
      <c r="S88" s="282">
        <f t="shared" si="53"/>
        <v>0</v>
      </c>
      <c r="T88" s="374">
        <f t="shared" si="53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290</v>
      </c>
      <c r="C89" s="204" t="s">
        <v>109</v>
      </c>
      <c r="D89" s="205">
        <f>SUM(D90)</f>
        <v>450000</v>
      </c>
      <c r="E89" s="205">
        <f>SUM(E90)</f>
        <v>0</v>
      </c>
      <c r="F89" s="205">
        <f t="shared" ref="F89:T89" si="54">SUM(F90)</f>
        <v>0</v>
      </c>
      <c r="G89" s="205">
        <f t="shared" si="54"/>
        <v>0</v>
      </c>
      <c r="H89" s="205">
        <f t="shared" si="54"/>
        <v>0</v>
      </c>
      <c r="I89" s="205">
        <f t="shared" si="54"/>
        <v>0</v>
      </c>
      <c r="J89" s="205">
        <f t="shared" si="54"/>
        <v>0</v>
      </c>
      <c r="K89" s="205">
        <f t="shared" si="54"/>
        <v>0</v>
      </c>
      <c r="L89" s="205">
        <f t="shared" si="54"/>
        <v>0</v>
      </c>
      <c r="M89" s="205">
        <f t="shared" si="54"/>
        <v>0</v>
      </c>
      <c r="N89" s="205">
        <f t="shared" si="54"/>
        <v>0</v>
      </c>
      <c r="O89" s="205">
        <f t="shared" si="54"/>
        <v>0</v>
      </c>
      <c r="P89" s="205">
        <f t="shared" si="54"/>
        <v>0</v>
      </c>
      <c r="Q89" s="205">
        <f t="shared" si="54"/>
        <v>0</v>
      </c>
      <c r="R89" s="205">
        <f t="shared" si="54"/>
        <v>0</v>
      </c>
      <c r="S89" s="277">
        <f t="shared" si="54"/>
        <v>0</v>
      </c>
      <c r="T89" s="205">
        <f t="shared" si="54"/>
        <v>0</v>
      </c>
    </row>
    <row r="90" spans="1:32" s="210" customFormat="1" ht="18.75">
      <c r="A90" s="206">
        <v>33</v>
      </c>
      <c r="B90" s="207" t="s">
        <v>291</v>
      </c>
      <c r="C90" s="208" t="s">
        <v>395</v>
      </c>
      <c r="D90" s="209">
        <v>450000</v>
      </c>
      <c r="E90" s="351">
        <f t="shared" ref="E90" si="55">F90+G90+H90+Q90+R90</f>
        <v>0</v>
      </c>
      <c r="F90" s="458"/>
      <c r="G90" s="458"/>
      <c r="H90" s="242">
        <f t="shared" ref="H90" si="56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314</v>
      </c>
      <c r="B92" s="372"/>
      <c r="C92" s="373"/>
      <c r="D92" s="374">
        <f>SUM(D93)</f>
        <v>24000000</v>
      </c>
      <c r="E92" s="374">
        <f t="shared" ref="E92:T92" si="57">SUM(E93)</f>
        <v>693000</v>
      </c>
      <c r="F92" s="169">
        <f t="shared" si="57"/>
        <v>50000</v>
      </c>
      <c r="G92" s="169">
        <f t="shared" si="57"/>
        <v>260000</v>
      </c>
      <c r="H92" s="169">
        <f t="shared" si="57"/>
        <v>383000</v>
      </c>
      <c r="I92" s="169">
        <f t="shared" si="57"/>
        <v>0</v>
      </c>
      <c r="J92" s="169">
        <f t="shared" si="57"/>
        <v>0</v>
      </c>
      <c r="K92" s="169">
        <f t="shared" si="57"/>
        <v>383000</v>
      </c>
      <c r="L92" s="169">
        <f t="shared" si="57"/>
        <v>0</v>
      </c>
      <c r="M92" s="169">
        <f t="shared" si="57"/>
        <v>0</v>
      </c>
      <c r="N92" s="169">
        <f t="shared" si="57"/>
        <v>0</v>
      </c>
      <c r="O92" s="169">
        <f t="shared" si="57"/>
        <v>0</v>
      </c>
      <c r="P92" s="169">
        <f t="shared" si="57"/>
        <v>0</v>
      </c>
      <c r="Q92" s="169">
        <f t="shared" si="57"/>
        <v>0</v>
      </c>
      <c r="R92" s="169">
        <f t="shared" si="57"/>
        <v>0</v>
      </c>
      <c r="S92" s="282">
        <f t="shared" si="57"/>
        <v>708800</v>
      </c>
      <c r="T92" s="374">
        <f t="shared" si="57"/>
        <v>717306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226</v>
      </c>
      <c r="C93" s="204" t="s">
        <v>377</v>
      </c>
      <c r="D93" s="205">
        <f>SUM(D94)</f>
        <v>24000000</v>
      </c>
      <c r="E93" s="205">
        <f>SUM(E94)</f>
        <v>693000</v>
      </c>
      <c r="F93" s="205">
        <f t="shared" ref="F93:T93" si="58">SUM(F94)</f>
        <v>50000</v>
      </c>
      <c r="G93" s="205">
        <f t="shared" si="58"/>
        <v>260000</v>
      </c>
      <c r="H93" s="205">
        <f t="shared" si="58"/>
        <v>383000</v>
      </c>
      <c r="I93" s="205">
        <f t="shared" si="58"/>
        <v>0</v>
      </c>
      <c r="J93" s="205">
        <f t="shared" si="58"/>
        <v>0</v>
      </c>
      <c r="K93" s="205">
        <f t="shared" si="58"/>
        <v>383000</v>
      </c>
      <c r="L93" s="205">
        <f t="shared" si="58"/>
        <v>0</v>
      </c>
      <c r="M93" s="205">
        <f t="shared" si="58"/>
        <v>0</v>
      </c>
      <c r="N93" s="205">
        <f t="shared" si="58"/>
        <v>0</v>
      </c>
      <c r="O93" s="205">
        <f t="shared" si="58"/>
        <v>0</v>
      </c>
      <c r="P93" s="205">
        <f t="shared" si="58"/>
        <v>0</v>
      </c>
      <c r="Q93" s="205">
        <f t="shared" si="58"/>
        <v>0</v>
      </c>
      <c r="R93" s="205">
        <f t="shared" si="58"/>
        <v>0</v>
      </c>
      <c r="S93" s="277">
        <f t="shared" si="58"/>
        <v>708800</v>
      </c>
      <c r="T93" s="205">
        <f t="shared" si="58"/>
        <v>717306</v>
      </c>
    </row>
    <row r="94" spans="1:32" s="210" customFormat="1" ht="18.75">
      <c r="A94" s="206">
        <v>34</v>
      </c>
      <c r="B94" s="207" t="s">
        <v>231</v>
      </c>
      <c r="C94" s="208" t="s">
        <v>232</v>
      </c>
      <c r="D94" s="209">
        <v>24000000</v>
      </c>
      <c r="E94" s="351">
        <f t="shared" ref="E94" si="59">F94+G94+H94+Q94+R94</f>
        <v>693000</v>
      </c>
      <c r="F94" s="458">
        <v>50000</v>
      </c>
      <c r="G94" s="458">
        <v>260000</v>
      </c>
      <c r="H94" s="242">
        <f t="shared" ref="H94" si="60">SUM(I94:P94)</f>
        <v>383000</v>
      </c>
      <c r="I94" s="459">
        <v>0</v>
      </c>
      <c r="J94" s="459"/>
      <c r="K94" s="459">
        <v>383000</v>
      </c>
      <c r="L94" s="459"/>
      <c r="M94" s="459"/>
      <c r="N94" s="459"/>
      <c r="O94" s="459"/>
      <c r="P94" s="459"/>
      <c r="Q94" s="460"/>
      <c r="R94" s="460"/>
      <c r="S94" s="462">
        <v>708800</v>
      </c>
      <c r="T94" s="463">
        <v>717306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315</v>
      </c>
      <c r="B96" s="372"/>
      <c r="C96" s="373"/>
      <c r="D96" s="374">
        <f>SUM(D97)</f>
        <v>4000000</v>
      </c>
      <c r="E96" s="374">
        <f t="shared" ref="E96:T96" si="61">SUM(E97)</f>
        <v>40000</v>
      </c>
      <c r="F96" s="169">
        <f t="shared" si="61"/>
        <v>0</v>
      </c>
      <c r="G96" s="169">
        <f t="shared" si="61"/>
        <v>40000</v>
      </c>
      <c r="H96" s="169">
        <f t="shared" si="61"/>
        <v>0</v>
      </c>
      <c r="I96" s="169">
        <f t="shared" si="61"/>
        <v>0</v>
      </c>
      <c r="J96" s="169">
        <f t="shared" si="61"/>
        <v>0</v>
      </c>
      <c r="K96" s="169">
        <f t="shared" si="61"/>
        <v>0</v>
      </c>
      <c r="L96" s="169">
        <f t="shared" si="61"/>
        <v>0</v>
      </c>
      <c r="M96" s="169">
        <f t="shared" si="61"/>
        <v>0</v>
      </c>
      <c r="N96" s="169">
        <f t="shared" si="61"/>
        <v>0</v>
      </c>
      <c r="O96" s="169">
        <f t="shared" si="61"/>
        <v>0</v>
      </c>
      <c r="P96" s="169">
        <f t="shared" si="61"/>
        <v>0</v>
      </c>
      <c r="Q96" s="169">
        <f t="shared" si="61"/>
        <v>0</v>
      </c>
      <c r="R96" s="169">
        <f t="shared" si="61"/>
        <v>0</v>
      </c>
      <c r="S96" s="282">
        <f t="shared" si="61"/>
        <v>41000</v>
      </c>
      <c r="T96" s="374">
        <f t="shared" si="61"/>
        <v>41500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268</v>
      </c>
      <c r="C97" s="204" t="s">
        <v>280</v>
      </c>
      <c r="D97" s="205">
        <f>SUM(D98)</f>
        <v>4000000</v>
      </c>
      <c r="E97" s="205">
        <f>SUM(E98)</f>
        <v>40000</v>
      </c>
      <c r="F97" s="205">
        <f t="shared" ref="F97:T97" si="62">SUM(F98)</f>
        <v>0</v>
      </c>
      <c r="G97" s="205">
        <f t="shared" si="62"/>
        <v>40000</v>
      </c>
      <c r="H97" s="205">
        <f t="shared" si="62"/>
        <v>0</v>
      </c>
      <c r="I97" s="205">
        <f t="shared" si="62"/>
        <v>0</v>
      </c>
      <c r="J97" s="205">
        <f t="shared" si="62"/>
        <v>0</v>
      </c>
      <c r="K97" s="205">
        <f t="shared" si="62"/>
        <v>0</v>
      </c>
      <c r="L97" s="205">
        <f t="shared" si="62"/>
        <v>0</v>
      </c>
      <c r="M97" s="205">
        <f t="shared" si="62"/>
        <v>0</v>
      </c>
      <c r="N97" s="205">
        <f t="shared" si="62"/>
        <v>0</v>
      </c>
      <c r="O97" s="205">
        <f t="shared" si="62"/>
        <v>0</v>
      </c>
      <c r="P97" s="205">
        <f t="shared" si="62"/>
        <v>0</v>
      </c>
      <c r="Q97" s="205">
        <f t="shared" si="62"/>
        <v>0</v>
      </c>
      <c r="R97" s="205">
        <f t="shared" si="62"/>
        <v>0</v>
      </c>
      <c r="S97" s="277">
        <f t="shared" si="62"/>
        <v>41000</v>
      </c>
      <c r="T97" s="205">
        <f t="shared" si="62"/>
        <v>41500</v>
      </c>
    </row>
    <row r="98" spans="1:32" s="210" customFormat="1" ht="18.75">
      <c r="A98" s="206">
        <v>35</v>
      </c>
      <c r="B98" s="207" t="s">
        <v>326</v>
      </c>
      <c r="C98" s="208" t="s">
        <v>398</v>
      </c>
      <c r="D98" s="209">
        <v>4000000</v>
      </c>
      <c r="E98" s="351">
        <f t="shared" ref="E98" si="63">F98+G98+H98+Q98+R98</f>
        <v>40000</v>
      </c>
      <c r="F98" s="458"/>
      <c r="G98" s="458">
        <v>40000</v>
      </c>
      <c r="H98" s="242">
        <f t="shared" ref="H98" si="6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41000</v>
      </c>
      <c r="T98" s="463">
        <v>41500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400</v>
      </c>
      <c r="B100" s="372"/>
      <c r="C100" s="373"/>
      <c r="D100" s="374">
        <f>SUM(D101+D103)</f>
        <v>5500000</v>
      </c>
      <c r="E100" s="374">
        <f t="shared" ref="E100:T100" si="65">SUM(E101+E103)</f>
        <v>0</v>
      </c>
      <c r="F100" s="169">
        <f t="shared" si="65"/>
        <v>0</v>
      </c>
      <c r="G100" s="169">
        <f t="shared" si="65"/>
        <v>0</v>
      </c>
      <c r="H100" s="169">
        <f t="shared" si="65"/>
        <v>0</v>
      </c>
      <c r="I100" s="169">
        <f t="shared" si="65"/>
        <v>0</v>
      </c>
      <c r="J100" s="169">
        <f t="shared" si="65"/>
        <v>0</v>
      </c>
      <c r="K100" s="169">
        <f t="shared" si="65"/>
        <v>0</v>
      </c>
      <c r="L100" s="169">
        <f t="shared" si="65"/>
        <v>0</v>
      </c>
      <c r="M100" s="169">
        <f t="shared" si="65"/>
        <v>0</v>
      </c>
      <c r="N100" s="169">
        <f t="shared" si="65"/>
        <v>0</v>
      </c>
      <c r="O100" s="169">
        <f t="shared" si="65"/>
        <v>0</v>
      </c>
      <c r="P100" s="169">
        <f t="shared" si="65"/>
        <v>0</v>
      </c>
      <c r="Q100" s="169">
        <f t="shared" si="65"/>
        <v>0</v>
      </c>
      <c r="R100" s="169">
        <f t="shared" si="65"/>
        <v>0</v>
      </c>
      <c r="S100" s="282">
        <f t="shared" si="65"/>
        <v>0</v>
      </c>
      <c r="T100" s="374">
        <f t="shared" si="65"/>
        <v>0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241</v>
      </c>
      <c r="C101" s="204" t="s">
        <v>378</v>
      </c>
      <c r="D101" s="205">
        <f>SUM(D102)</f>
        <v>3000000</v>
      </c>
      <c r="E101" s="205">
        <f>SUM(E102)</f>
        <v>0</v>
      </c>
      <c r="F101" s="205">
        <f>SUM(F102)</f>
        <v>0</v>
      </c>
      <c r="G101" s="205">
        <f t="shared" ref="G101:T101" si="66">SUM(G102)</f>
        <v>0</v>
      </c>
      <c r="H101" s="205">
        <f t="shared" si="66"/>
        <v>0</v>
      </c>
      <c r="I101" s="205">
        <f t="shared" si="66"/>
        <v>0</v>
      </c>
      <c r="J101" s="205">
        <f t="shared" si="66"/>
        <v>0</v>
      </c>
      <c r="K101" s="205">
        <f t="shared" si="66"/>
        <v>0</v>
      </c>
      <c r="L101" s="205">
        <f t="shared" si="66"/>
        <v>0</v>
      </c>
      <c r="M101" s="205">
        <f t="shared" si="66"/>
        <v>0</v>
      </c>
      <c r="N101" s="205">
        <f t="shared" si="66"/>
        <v>0</v>
      </c>
      <c r="O101" s="205">
        <f t="shared" si="66"/>
        <v>0</v>
      </c>
      <c r="P101" s="205">
        <f t="shared" si="66"/>
        <v>0</v>
      </c>
      <c r="Q101" s="205">
        <f t="shared" si="66"/>
        <v>0</v>
      </c>
      <c r="R101" s="205">
        <f t="shared" si="66"/>
        <v>0</v>
      </c>
      <c r="S101" s="277">
        <f t="shared" si="66"/>
        <v>0</v>
      </c>
      <c r="T101" s="205">
        <f t="shared" si="66"/>
        <v>0</v>
      </c>
    </row>
    <row r="102" spans="1:32" s="210" customFormat="1" ht="18.75">
      <c r="A102" s="206">
        <v>36</v>
      </c>
      <c r="B102" s="207" t="s">
        <v>243</v>
      </c>
      <c r="C102" s="208" t="s">
        <v>244</v>
      </c>
      <c r="D102" s="209">
        <v>3000000</v>
      </c>
      <c r="E102" s="351">
        <f t="shared" ref="E102" si="67">F102+G102+H102+Q102+R102</f>
        <v>0</v>
      </c>
      <c r="F102" s="458"/>
      <c r="G102" s="458"/>
      <c r="H102" s="242">
        <f t="shared" ref="H102" si="68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2"/>
      <c r="T102" s="463"/>
    </row>
    <row r="103" spans="1:32" s="201" customFormat="1" ht="18.75">
      <c r="A103" s="202"/>
      <c r="B103" s="203" t="s">
        <v>268</v>
      </c>
      <c r="C103" s="204" t="s">
        <v>280</v>
      </c>
      <c r="D103" s="205">
        <f>SUM(D104)</f>
        <v>2500000</v>
      </c>
      <c r="E103" s="205">
        <f>SUM(E104)</f>
        <v>0</v>
      </c>
      <c r="F103" s="205">
        <f t="shared" ref="F103:T103" si="69">SUM(F104)</f>
        <v>0</v>
      </c>
      <c r="G103" s="205">
        <f t="shared" si="69"/>
        <v>0</v>
      </c>
      <c r="H103" s="205">
        <f t="shared" si="69"/>
        <v>0</v>
      </c>
      <c r="I103" s="205">
        <f t="shared" si="69"/>
        <v>0</v>
      </c>
      <c r="J103" s="205">
        <f t="shared" si="69"/>
        <v>0</v>
      </c>
      <c r="K103" s="205">
        <f t="shared" si="69"/>
        <v>0</v>
      </c>
      <c r="L103" s="205">
        <f t="shared" si="69"/>
        <v>0</v>
      </c>
      <c r="M103" s="205">
        <f t="shared" si="69"/>
        <v>0</v>
      </c>
      <c r="N103" s="205">
        <f t="shared" si="69"/>
        <v>0</v>
      </c>
      <c r="O103" s="205">
        <f t="shared" si="69"/>
        <v>0</v>
      </c>
      <c r="P103" s="205">
        <f t="shared" si="69"/>
        <v>0</v>
      </c>
      <c r="Q103" s="205">
        <f t="shared" si="69"/>
        <v>0</v>
      </c>
      <c r="R103" s="205">
        <f t="shared" si="69"/>
        <v>0</v>
      </c>
      <c r="S103" s="277">
        <f t="shared" si="69"/>
        <v>0</v>
      </c>
      <c r="T103" s="205">
        <f t="shared" si="69"/>
        <v>0</v>
      </c>
    </row>
    <row r="104" spans="1:32" s="210" customFormat="1" ht="18.75">
      <c r="A104" s="206">
        <v>37</v>
      </c>
      <c r="B104" s="207" t="s">
        <v>279</v>
      </c>
      <c r="C104" s="208" t="s">
        <v>280</v>
      </c>
      <c r="D104" s="209">
        <v>2500000</v>
      </c>
      <c r="E104" s="351">
        <f t="shared" ref="E104" si="70">F104+G104+H104+Q104+R104</f>
        <v>0</v>
      </c>
      <c r="F104" s="458"/>
      <c r="G104" s="458"/>
      <c r="H104" s="242">
        <f t="shared" ref="H104" si="71">SUM(I104:P104)</f>
        <v>0</v>
      </c>
      <c r="I104" s="459"/>
      <c r="J104" s="459"/>
      <c r="K104" s="459"/>
      <c r="L104" s="459"/>
      <c r="M104" s="459"/>
      <c r="N104" s="459"/>
      <c r="O104" s="459"/>
      <c r="P104" s="459"/>
      <c r="Q104" s="460"/>
      <c r="R104" s="460"/>
      <c r="S104" s="462"/>
      <c r="T104" s="463"/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316</v>
      </c>
      <c r="B106" s="372"/>
      <c r="C106" s="373"/>
      <c r="D106" s="374">
        <f>SUM(D107)</f>
        <v>3000000</v>
      </c>
      <c r="E106" s="374">
        <f t="shared" ref="E106:T106" si="72">SUM(E107)</f>
        <v>65000</v>
      </c>
      <c r="F106" s="169">
        <f t="shared" si="72"/>
        <v>0</v>
      </c>
      <c r="G106" s="169">
        <f t="shared" si="72"/>
        <v>45000</v>
      </c>
      <c r="H106" s="169">
        <f t="shared" si="72"/>
        <v>20000</v>
      </c>
      <c r="I106" s="169">
        <f t="shared" si="72"/>
        <v>0</v>
      </c>
      <c r="J106" s="169">
        <f t="shared" si="72"/>
        <v>0</v>
      </c>
      <c r="K106" s="169">
        <f t="shared" si="72"/>
        <v>20000</v>
      </c>
      <c r="L106" s="169">
        <f t="shared" si="72"/>
        <v>0</v>
      </c>
      <c r="M106" s="169">
        <f t="shared" si="72"/>
        <v>0</v>
      </c>
      <c r="N106" s="169">
        <f t="shared" si="72"/>
        <v>0</v>
      </c>
      <c r="O106" s="169">
        <f t="shared" si="72"/>
        <v>0</v>
      </c>
      <c r="P106" s="169">
        <f t="shared" si="72"/>
        <v>0</v>
      </c>
      <c r="Q106" s="169">
        <f t="shared" si="72"/>
        <v>0</v>
      </c>
      <c r="R106" s="169">
        <f t="shared" si="72"/>
        <v>0</v>
      </c>
      <c r="S106" s="282">
        <f t="shared" si="72"/>
        <v>66480</v>
      </c>
      <c r="T106" s="374">
        <f t="shared" si="72"/>
        <v>67280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268</v>
      </c>
      <c r="C107" s="204" t="s">
        <v>280</v>
      </c>
      <c r="D107" s="205">
        <f>SUM(D108)</f>
        <v>3000000</v>
      </c>
      <c r="E107" s="205">
        <f>SUM(E108)</f>
        <v>65000</v>
      </c>
      <c r="F107" s="205">
        <f t="shared" ref="F107:T107" si="73">SUM(F108)</f>
        <v>0</v>
      </c>
      <c r="G107" s="205">
        <f t="shared" si="73"/>
        <v>45000</v>
      </c>
      <c r="H107" s="205">
        <f t="shared" si="73"/>
        <v>20000</v>
      </c>
      <c r="I107" s="205">
        <f t="shared" si="73"/>
        <v>0</v>
      </c>
      <c r="J107" s="205">
        <f t="shared" si="73"/>
        <v>0</v>
      </c>
      <c r="K107" s="205">
        <f t="shared" si="73"/>
        <v>20000</v>
      </c>
      <c r="L107" s="205">
        <f t="shared" si="73"/>
        <v>0</v>
      </c>
      <c r="M107" s="205">
        <f t="shared" si="73"/>
        <v>0</v>
      </c>
      <c r="N107" s="205">
        <f t="shared" si="73"/>
        <v>0</v>
      </c>
      <c r="O107" s="205">
        <f t="shared" si="73"/>
        <v>0</v>
      </c>
      <c r="P107" s="205">
        <f t="shared" si="73"/>
        <v>0</v>
      </c>
      <c r="Q107" s="205">
        <f t="shared" si="73"/>
        <v>0</v>
      </c>
      <c r="R107" s="205">
        <f t="shared" si="73"/>
        <v>0</v>
      </c>
      <c r="S107" s="277">
        <f t="shared" si="73"/>
        <v>66480</v>
      </c>
      <c r="T107" s="205">
        <f t="shared" si="73"/>
        <v>67280</v>
      </c>
    </row>
    <row r="108" spans="1:32" s="210" customFormat="1" ht="18.75">
      <c r="A108" s="206">
        <v>38</v>
      </c>
      <c r="B108" s="207" t="s">
        <v>279</v>
      </c>
      <c r="C108" s="208" t="s">
        <v>280</v>
      </c>
      <c r="D108" s="209">
        <v>3000000</v>
      </c>
      <c r="E108" s="351">
        <f t="shared" ref="E108" si="74">F108+G108+H108+Q108+R108</f>
        <v>65000</v>
      </c>
      <c r="F108" s="458"/>
      <c r="G108" s="458">
        <v>45000</v>
      </c>
      <c r="H108" s="242">
        <f t="shared" ref="H108" si="75">SUM(I108:P108)</f>
        <v>20000</v>
      </c>
      <c r="I108" s="459"/>
      <c r="J108" s="459"/>
      <c r="K108" s="459">
        <v>20000</v>
      </c>
      <c r="L108" s="459"/>
      <c r="M108" s="459"/>
      <c r="N108" s="459"/>
      <c r="O108" s="459"/>
      <c r="P108" s="459"/>
      <c r="Q108" s="460"/>
      <c r="R108" s="460"/>
      <c r="S108" s="462">
        <v>66480</v>
      </c>
      <c r="T108" s="463">
        <v>67280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317</v>
      </c>
      <c r="B110" s="372"/>
      <c r="C110" s="373"/>
      <c r="D110" s="374">
        <f>SUM(D111+D113+D115+D118+D120)</f>
        <v>5500000</v>
      </c>
      <c r="E110" s="374">
        <f t="shared" ref="E110:T110" si="76">SUM(E111+E113+E115+E118+E120)</f>
        <v>74000</v>
      </c>
      <c r="F110" s="169">
        <f t="shared" si="76"/>
        <v>0</v>
      </c>
      <c r="G110" s="169">
        <f t="shared" si="76"/>
        <v>74000</v>
      </c>
      <c r="H110" s="169">
        <f t="shared" si="76"/>
        <v>0</v>
      </c>
      <c r="I110" s="169">
        <f t="shared" si="76"/>
        <v>0</v>
      </c>
      <c r="J110" s="169">
        <f t="shared" si="76"/>
        <v>0</v>
      </c>
      <c r="K110" s="169">
        <f t="shared" si="76"/>
        <v>0</v>
      </c>
      <c r="L110" s="169">
        <f t="shared" si="76"/>
        <v>0</v>
      </c>
      <c r="M110" s="169">
        <f t="shared" si="76"/>
        <v>0</v>
      </c>
      <c r="N110" s="169">
        <f t="shared" si="76"/>
        <v>0</v>
      </c>
      <c r="O110" s="169">
        <f t="shared" si="76"/>
        <v>0</v>
      </c>
      <c r="P110" s="169">
        <f t="shared" si="76"/>
        <v>0</v>
      </c>
      <c r="Q110" s="169">
        <f t="shared" si="76"/>
        <v>0</v>
      </c>
      <c r="R110" s="169">
        <f t="shared" si="76"/>
        <v>0</v>
      </c>
      <c r="S110" s="282">
        <f t="shared" si="76"/>
        <v>75680</v>
      </c>
      <c r="T110" s="374">
        <f t="shared" si="76"/>
        <v>76600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354</v>
      </c>
      <c r="C111" s="204" t="s">
        <v>388</v>
      </c>
      <c r="D111" s="205">
        <f>SUM(D112)</f>
        <v>4300000</v>
      </c>
      <c r="E111" s="205">
        <f>SUM(E112)</f>
        <v>65000</v>
      </c>
      <c r="F111" s="205">
        <f t="shared" ref="F111:T111" si="77">SUM(F112)</f>
        <v>0</v>
      </c>
      <c r="G111" s="205">
        <f t="shared" si="77"/>
        <v>65000</v>
      </c>
      <c r="H111" s="205">
        <f t="shared" si="77"/>
        <v>0</v>
      </c>
      <c r="I111" s="205">
        <f t="shared" si="77"/>
        <v>0</v>
      </c>
      <c r="J111" s="205">
        <f t="shared" si="77"/>
        <v>0</v>
      </c>
      <c r="K111" s="205">
        <f t="shared" si="77"/>
        <v>0</v>
      </c>
      <c r="L111" s="205">
        <f t="shared" si="77"/>
        <v>0</v>
      </c>
      <c r="M111" s="205">
        <f t="shared" si="77"/>
        <v>0</v>
      </c>
      <c r="N111" s="205">
        <f t="shared" si="77"/>
        <v>0</v>
      </c>
      <c r="O111" s="205">
        <f t="shared" si="77"/>
        <v>0</v>
      </c>
      <c r="P111" s="205">
        <f t="shared" si="77"/>
        <v>0</v>
      </c>
      <c r="Q111" s="205">
        <f t="shared" si="77"/>
        <v>0</v>
      </c>
      <c r="R111" s="205">
        <f t="shared" si="77"/>
        <v>0</v>
      </c>
      <c r="S111" s="277">
        <f t="shared" si="77"/>
        <v>66480</v>
      </c>
      <c r="T111" s="205">
        <f t="shared" si="77"/>
        <v>67280</v>
      </c>
    </row>
    <row r="112" spans="1:32" s="210" customFormat="1" ht="18.75">
      <c r="A112" s="206">
        <v>39</v>
      </c>
      <c r="B112" s="207" t="s">
        <v>206</v>
      </c>
      <c r="C112" s="208" t="s">
        <v>207</v>
      </c>
      <c r="D112" s="209">
        <v>4300000</v>
      </c>
      <c r="E112" s="351">
        <f t="shared" ref="E112" si="78">F112+G112+H112+Q112+R112</f>
        <v>65000</v>
      </c>
      <c r="F112" s="458"/>
      <c r="G112" s="458">
        <v>65000</v>
      </c>
      <c r="H112" s="242">
        <f t="shared" ref="H112" si="79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>
        <v>66480</v>
      </c>
      <c r="T112" s="463">
        <v>67280</v>
      </c>
    </row>
    <row r="113" spans="1:32" s="201" customFormat="1" ht="18.75">
      <c r="A113" s="202"/>
      <c r="B113" s="203" t="s">
        <v>323</v>
      </c>
      <c r="C113" s="204" t="s">
        <v>211</v>
      </c>
      <c r="D113" s="205">
        <f>SUM(D114)</f>
        <v>180000</v>
      </c>
      <c r="E113" s="205">
        <f>SUM(E114)</f>
        <v>0</v>
      </c>
      <c r="F113" s="205">
        <f t="shared" ref="F113:T113" si="80">SUM(F114)</f>
        <v>0</v>
      </c>
      <c r="G113" s="205">
        <f t="shared" si="80"/>
        <v>0</v>
      </c>
      <c r="H113" s="205">
        <f t="shared" si="80"/>
        <v>0</v>
      </c>
      <c r="I113" s="205">
        <f t="shared" si="80"/>
        <v>0</v>
      </c>
      <c r="J113" s="205">
        <f t="shared" si="80"/>
        <v>0</v>
      </c>
      <c r="K113" s="205">
        <f t="shared" si="80"/>
        <v>0</v>
      </c>
      <c r="L113" s="205">
        <f t="shared" si="80"/>
        <v>0</v>
      </c>
      <c r="M113" s="205">
        <f t="shared" si="80"/>
        <v>0</v>
      </c>
      <c r="N113" s="205">
        <f t="shared" si="80"/>
        <v>0</v>
      </c>
      <c r="O113" s="205">
        <f t="shared" si="80"/>
        <v>0</v>
      </c>
      <c r="P113" s="205">
        <f t="shared" si="80"/>
        <v>0</v>
      </c>
      <c r="Q113" s="205">
        <f t="shared" si="80"/>
        <v>0</v>
      </c>
      <c r="R113" s="205">
        <f t="shared" si="80"/>
        <v>0</v>
      </c>
      <c r="S113" s="277">
        <f t="shared" si="80"/>
        <v>0</v>
      </c>
      <c r="T113" s="205">
        <f t="shared" si="80"/>
        <v>0</v>
      </c>
    </row>
    <row r="114" spans="1:32" s="210" customFormat="1" ht="18.75">
      <c r="A114" s="206">
        <v>40</v>
      </c>
      <c r="B114" s="207" t="s">
        <v>210</v>
      </c>
      <c r="C114" s="208" t="s">
        <v>211</v>
      </c>
      <c r="D114" s="209">
        <v>180000</v>
      </c>
      <c r="E114" s="351">
        <f t="shared" ref="E114" si="81">F114+G114+H114+Q114+R114</f>
        <v>0</v>
      </c>
      <c r="F114" s="458"/>
      <c r="G114" s="458"/>
      <c r="H114" s="242">
        <f t="shared" ref="H114" si="82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/>
      <c r="T114" s="463"/>
    </row>
    <row r="115" spans="1:32" s="201" customFormat="1" ht="18.75">
      <c r="A115" s="202"/>
      <c r="B115" s="203" t="s">
        <v>312</v>
      </c>
      <c r="C115" s="204" t="s">
        <v>417</v>
      </c>
      <c r="D115" s="205">
        <f>SUM(D116+D117)</f>
        <v>740000</v>
      </c>
      <c r="E115" s="205">
        <f>SUM(E116+E117)</f>
        <v>9000</v>
      </c>
      <c r="F115" s="205">
        <f t="shared" ref="F115:T115" si="83">SUM(F116+F117)</f>
        <v>0</v>
      </c>
      <c r="G115" s="205">
        <f t="shared" si="83"/>
        <v>9000</v>
      </c>
      <c r="H115" s="205">
        <f t="shared" si="83"/>
        <v>0</v>
      </c>
      <c r="I115" s="205">
        <f t="shared" si="83"/>
        <v>0</v>
      </c>
      <c r="J115" s="205">
        <f t="shared" si="83"/>
        <v>0</v>
      </c>
      <c r="K115" s="205">
        <f t="shared" si="83"/>
        <v>0</v>
      </c>
      <c r="L115" s="205">
        <f t="shared" si="83"/>
        <v>0</v>
      </c>
      <c r="M115" s="205">
        <f t="shared" si="83"/>
        <v>0</v>
      </c>
      <c r="N115" s="205">
        <f t="shared" si="83"/>
        <v>0</v>
      </c>
      <c r="O115" s="205">
        <f t="shared" si="83"/>
        <v>0</v>
      </c>
      <c r="P115" s="205">
        <f t="shared" si="83"/>
        <v>0</v>
      </c>
      <c r="Q115" s="205">
        <f t="shared" si="83"/>
        <v>0</v>
      </c>
      <c r="R115" s="205">
        <f t="shared" si="83"/>
        <v>0</v>
      </c>
      <c r="S115" s="277">
        <f t="shared" si="83"/>
        <v>9200</v>
      </c>
      <c r="T115" s="205">
        <f t="shared" si="83"/>
        <v>9320</v>
      </c>
    </row>
    <row r="116" spans="1:32" s="210" customFormat="1" ht="18.75">
      <c r="A116" s="213">
        <v>41</v>
      </c>
      <c r="B116" s="214" t="s">
        <v>213</v>
      </c>
      <c r="C116" s="215" t="s">
        <v>418</v>
      </c>
      <c r="D116" s="216">
        <v>667000</v>
      </c>
      <c r="E116" s="351">
        <f t="shared" ref="E116:E117" si="84">F116+G116+H116+Q116+R116</f>
        <v>9000</v>
      </c>
      <c r="F116" s="458"/>
      <c r="G116" s="458">
        <v>9000</v>
      </c>
      <c r="H116" s="242">
        <f t="shared" ref="H116:H117" si="85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>
        <v>9200</v>
      </c>
      <c r="T116" s="463">
        <v>9320</v>
      </c>
    </row>
    <row r="117" spans="1:32" s="210" customFormat="1" ht="18.75">
      <c r="A117" s="213">
        <v>42</v>
      </c>
      <c r="B117" s="214" t="s">
        <v>216</v>
      </c>
      <c r="C117" s="215" t="s">
        <v>419</v>
      </c>
      <c r="D117" s="216">
        <v>73000</v>
      </c>
      <c r="E117" s="351">
        <f t="shared" si="84"/>
        <v>0</v>
      </c>
      <c r="F117" s="458"/>
      <c r="G117" s="458"/>
      <c r="H117" s="242">
        <f t="shared" si="85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8.75">
      <c r="A118" s="202"/>
      <c r="B118" s="203" t="s">
        <v>217</v>
      </c>
      <c r="C118" s="204" t="s">
        <v>375</v>
      </c>
      <c r="D118" s="205">
        <f>SUM(D119)</f>
        <v>180000</v>
      </c>
      <c r="E118" s="205">
        <f>SUM(E119)</f>
        <v>0</v>
      </c>
      <c r="F118" s="205">
        <f t="shared" ref="F118:T118" si="86">SUM(F119)</f>
        <v>0</v>
      </c>
      <c r="G118" s="205">
        <f t="shared" si="86"/>
        <v>0</v>
      </c>
      <c r="H118" s="205">
        <f t="shared" si="86"/>
        <v>0</v>
      </c>
      <c r="I118" s="205">
        <f t="shared" si="86"/>
        <v>0</v>
      </c>
      <c r="J118" s="205">
        <f t="shared" si="86"/>
        <v>0</v>
      </c>
      <c r="K118" s="205">
        <f t="shared" si="86"/>
        <v>0</v>
      </c>
      <c r="L118" s="205">
        <f t="shared" si="86"/>
        <v>0</v>
      </c>
      <c r="M118" s="205">
        <f t="shared" si="86"/>
        <v>0</v>
      </c>
      <c r="N118" s="205">
        <f t="shared" si="86"/>
        <v>0</v>
      </c>
      <c r="O118" s="205">
        <f t="shared" si="86"/>
        <v>0</v>
      </c>
      <c r="P118" s="205">
        <f t="shared" si="86"/>
        <v>0</v>
      </c>
      <c r="Q118" s="205">
        <f t="shared" si="86"/>
        <v>0</v>
      </c>
      <c r="R118" s="205">
        <f t="shared" si="86"/>
        <v>0</v>
      </c>
      <c r="S118" s="277">
        <f t="shared" si="86"/>
        <v>0</v>
      </c>
      <c r="T118" s="205">
        <f t="shared" si="86"/>
        <v>0</v>
      </c>
    </row>
    <row r="119" spans="1:32" s="210" customFormat="1" ht="18.75">
      <c r="A119" s="206">
        <v>43</v>
      </c>
      <c r="B119" s="207" t="s">
        <v>221</v>
      </c>
      <c r="C119" s="208" t="s">
        <v>222</v>
      </c>
      <c r="D119" s="209">
        <v>180000</v>
      </c>
      <c r="E119" s="351">
        <f t="shared" ref="E119" si="87">F119+G119+H119+Q119+R119</f>
        <v>0</v>
      </c>
      <c r="F119" s="458"/>
      <c r="G119" s="458"/>
      <c r="H119" s="242">
        <f t="shared" ref="H119" si="88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/>
      <c r="T119" s="463"/>
    </row>
    <row r="120" spans="1:32" s="201" customFormat="1" ht="18.75">
      <c r="A120" s="202"/>
      <c r="B120" s="203" t="s">
        <v>241</v>
      </c>
      <c r="C120" s="204" t="s">
        <v>378</v>
      </c>
      <c r="D120" s="205">
        <f>SUM(D121)</f>
        <v>100000</v>
      </c>
      <c r="E120" s="205">
        <f>SUM(E121)</f>
        <v>0</v>
      </c>
      <c r="F120" s="205">
        <f t="shared" ref="F120:T120" si="89">SUM(F121)</f>
        <v>0</v>
      </c>
      <c r="G120" s="205">
        <f t="shared" si="89"/>
        <v>0</v>
      </c>
      <c r="H120" s="205">
        <f t="shared" si="89"/>
        <v>0</v>
      </c>
      <c r="I120" s="205">
        <f t="shared" si="89"/>
        <v>0</v>
      </c>
      <c r="J120" s="205">
        <f t="shared" si="89"/>
        <v>0</v>
      </c>
      <c r="K120" s="205">
        <f t="shared" si="89"/>
        <v>0</v>
      </c>
      <c r="L120" s="205">
        <f t="shared" si="89"/>
        <v>0</v>
      </c>
      <c r="M120" s="205">
        <f t="shared" si="89"/>
        <v>0</v>
      </c>
      <c r="N120" s="205">
        <f t="shared" si="89"/>
        <v>0</v>
      </c>
      <c r="O120" s="205">
        <f t="shared" si="89"/>
        <v>0</v>
      </c>
      <c r="P120" s="205">
        <f t="shared" si="89"/>
        <v>0</v>
      </c>
      <c r="Q120" s="205">
        <f t="shared" si="89"/>
        <v>0</v>
      </c>
      <c r="R120" s="205">
        <f t="shared" si="89"/>
        <v>0</v>
      </c>
      <c r="S120" s="277">
        <f t="shared" si="89"/>
        <v>0</v>
      </c>
      <c r="T120" s="205">
        <f t="shared" si="89"/>
        <v>0</v>
      </c>
    </row>
    <row r="121" spans="1:32" s="210" customFormat="1" ht="18.75">
      <c r="A121" s="206">
        <v>44</v>
      </c>
      <c r="B121" s="207" t="s">
        <v>259</v>
      </c>
      <c r="C121" s="208" t="s">
        <v>260</v>
      </c>
      <c r="D121" s="209">
        <v>100000</v>
      </c>
      <c r="E121" s="351">
        <f t="shared" ref="E121" si="90">F121+G121+H121+Q121+R121</f>
        <v>0</v>
      </c>
      <c r="F121" s="458"/>
      <c r="G121" s="458"/>
      <c r="H121" s="242">
        <f t="shared" ref="H121" si="91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318</v>
      </c>
      <c r="B123" s="372"/>
      <c r="C123" s="373"/>
      <c r="D123" s="374">
        <f>SUM(D124+D126+D128+D131+D133)</f>
        <v>7202000</v>
      </c>
      <c r="E123" s="374">
        <f t="shared" ref="E123:T123" si="92">SUM(E124+E126+E128+E131+E133)</f>
        <v>150000</v>
      </c>
      <c r="F123" s="169">
        <f t="shared" si="92"/>
        <v>0</v>
      </c>
      <c r="G123" s="169">
        <f t="shared" si="92"/>
        <v>150000</v>
      </c>
      <c r="H123" s="169">
        <f t="shared" si="92"/>
        <v>0</v>
      </c>
      <c r="I123" s="169">
        <f t="shared" si="92"/>
        <v>0</v>
      </c>
      <c r="J123" s="169">
        <f t="shared" si="92"/>
        <v>0</v>
      </c>
      <c r="K123" s="169">
        <f t="shared" si="92"/>
        <v>0</v>
      </c>
      <c r="L123" s="169">
        <f t="shared" si="92"/>
        <v>0</v>
      </c>
      <c r="M123" s="169">
        <f t="shared" si="92"/>
        <v>0</v>
      </c>
      <c r="N123" s="169">
        <f t="shared" si="92"/>
        <v>0</v>
      </c>
      <c r="O123" s="169">
        <f t="shared" si="92"/>
        <v>0</v>
      </c>
      <c r="P123" s="169">
        <f t="shared" si="92"/>
        <v>0</v>
      </c>
      <c r="Q123" s="169">
        <f t="shared" si="92"/>
        <v>0</v>
      </c>
      <c r="R123" s="169">
        <f t="shared" si="92"/>
        <v>0</v>
      </c>
      <c r="S123" s="282">
        <f t="shared" si="92"/>
        <v>153420</v>
      </c>
      <c r="T123" s="374">
        <f t="shared" si="92"/>
        <v>155260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354</v>
      </c>
      <c r="C124" s="224" t="s">
        <v>388</v>
      </c>
      <c r="D124" s="199">
        <f>SUM(D125)</f>
        <v>2090000</v>
      </c>
      <c r="E124" s="199">
        <f>SUM(E125)</f>
        <v>150000</v>
      </c>
      <c r="F124" s="199">
        <f t="shared" ref="F124:T124" si="93">SUM(F125)</f>
        <v>0</v>
      </c>
      <c r="G124" s="199">
        <f t="shared" si="93"/>
        <v>150000</v>
      </c>
      <c r="H124" s="199">
        <f t="shared" si="93"/>
        <v>0</v>
      </c>
      <c r="I124" s="199">
        <f t="shared" si="93"/>
        <v>0</v>
      </c>
      <c r="J124" s="199">
        <f t="shared" si="93"/>
        <v>0</v>
      </c>
      <c r="K124" s="199">
        <f t="shared" si="93"/>
        <v>0</v>
      </c>
      <c r="L124" s="199">
        <f t="shared" si="93"/>
        <v>0</v>
      </c>
      <c r="M124" s="199">
        <f t="shared" si="93"/>
        <v>0</v>
      </c>
      <c r="N124" s="199">
        <f t="shared" si="93"/>
        <v>0</v>
      </c>
      <c r="O124" s="199">
        <f t="shared" si="93"/>
        <v>0</v>
      </c>
      <c r="P124" s="199">
        <f t="shared" si="93"/>
        <v>0</v>
      </c>
      <c r="Q124" s="199">
        <f t="shared" si="93"/>
        <v>0</v>
      </c>
      <c r="R124" s="199">
        <f t="shared" si="93"/>
        <v>0</v>
      </c>
      <c r="S124" s="280">
        <f t="shared" si="93"/>
        <v>153420</v>
      </c>
      <c r="T124" s="199">
        <f t="shared" si="93"/>
        <v>155260</v>
      </c>
    </row>
    <row r="125" spans="1:32" s="220" customFormat="1" ht="18.75">
      <c r="A125" s="217">
        <v>45</v>
      </c>
      <c r="B125" s="218" t="s">
        <v>206</v>
      </c>
      <c r="C125" s="219" t="s">
        <v>207</v>
      </c>
      <c r="D125" s="200">
        <v>2090000</v>
      </c>
      <c r="E125" s="351">
        <f t="shared" ref="E125" si="94">F125+G125+H125+Q125+R125</f>
        <v>150000</v>
      </c>
      <c r="F125" s="458"/>
      <c r="G125" s="458">
        <v>150000</v>
      </c>
      <c r="H125" s="242">
        <f t="shared" ref="H125" si="95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153420</v>
      </c>
      <c r="T125" s="463">
        <v>155260</v>
      </c>
    </row>
    <row r="126" spans="1:32" s="221" customFormat="1" ht="18.75">
      <c r="A126" s="222"/>
      <c r="B126" s="223" t="s">
        <v>323</v>
      </c>
      <c r="C126" s="224" t="s">
        <v>211</v>
      </c>
      <c r="D126" s="199">
        <f>SUM(D127)</f>
        <v>209000</v>
      </c>
      <c r="E126" s="199">
        <f>SUM(E127)</f>
        <v>0</v>
      </c>
      <c r="F126" s="199">
        <f t="shared" ref="F126:T126" si="96">SUM(F127)</f>
        <v>0</v>
      </c>
      <c r="G126" s="199">
        <f t="shared" si="96"/>
        <v>0</v>
      </c>
      <c r="H126" s="199">
        <f t="shared" si="96"/>
        <v>0</v>
      </c>
      <c r="I126" s="199">
        <f t="shared" si="96"/>
        <v>0</v>
      </c>
      <c r="J126" s="199">
        <f t="shared" si="96"/>
        <v>0</v>
      </c>
      <c r="K126" s="199">
        <f t="shared" si="96"/>
        <v>0</v>
      </c>
      <c r="L126" s="199">
        <f t="shared" si="96"/>
        <v>0</v>
      </c>
      <c r="M126" s="199">
        <f t="shared" si="96"/>
        <v>0</v>
      </c>
      <c r="N126" s="199">
        <f t="shared" si="96"/>
        <v>0</v>
      </c>
      <c r="O126" s="199">
        <f t="shared" si="96"/>
        <v>0</v>
      </c>
      <c r="P126" s="199">
        <f t="shared" si="96"/>
        <v>0</v>
      </c>
      <c r="Q126" s="199">
        <f t="shared" si="96"/>
        <v>0</v>
      </c>
      <c r="R126" s="199">
        <f t="shared" si="96"/>
        <v>0</v>
      </c>
      <c r="S126" s="280">
        <f t="shared" si="96"/>
        <v>0</v>
      </c>
      <c r="T126" s="199">
        <f t="shared" si="96"/>
        <v>0</v>
      </c>
    </row>
    <row r="127" spans="1:32" s="220" customFormat="1" ht="18.75">
      <c r="A127" s="217">
        <v>46</v>
      </c>
      <c r="B127" s="218" t="s">
        <v>210</v>
      </c>
      <c r="C127" s="219" t="s">
        <v>211</v>
      </c>
      <c r="D127" s="200">
        <v>209000</v>
      </c>
      <c r="E127" s="351">
        <f t="shared" ref="E127" si="97">F127+G127+H127+Q127+R127</f>
        <v>0</v>
      </c>
      <c r="F127" s="458"/>
      <c r="G127" s="458"/>
      <c r="H127" s="242">
        <f t="shared" ref="H127" si="98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/>
      <c r="T127" s="463"/>
    </row>
    <row r="128" spans="1:32" s="221" customFormat="1" ht="18.75">
      <c r="A128" s="222"/>
      <c r="B128" s="223" t="s">
        <v>312</v>
      </c>
      <c r="C128" s="224" t="s">
        <v>417</v>
      </c>
      <c r="D128" s="199">
        <f>SUM(D129+D130)</f>
        <v>476900</v>
      </c>
      <c r="E128" s="199">
        <f>SUM(E129+E130)</f>
        <v>0</v>
      </c>
      <c r="F128" s="199">
        <f t="shared" ref="F128:T128" si="99">SUM(F129+F130)</f>
        <v>0</v>
      </c>
      <c r="G128" s="199">
        <f t="shared" si="99"/>
        <v>0</v>
      </c>
      <c r="H128" s="199">
        <f t="shared" si="99"/>
        <v>0</v>
      </c>
      <c r="I128" s="199">
        <f t="shared" si="99"/>
        <v>0</v>
      </c>
      <c r="J128" s="199">
        <f t="shared" si="99"/>
        <v>0</v>
      </c>
      <c r="K128" s="199">
        <f t="shared" si="99"/>
        <v>0</v>
      </c>
      <c r="L128" s="199">
        <f t="shared" si="99"/>
        <v>0</v>
      </c>
      <c r="M128" s="199">
        <f t="shared" si="99"/>
        <v>0</v>
      </c>
      <c r="N128" s="199">
        <f t="shared" si="99"/>
        <v>0</v>
      </c>
      <c r="O128" s="199">
        <f t="shared" si="99"/>
        <v>0</v>
      </c>
      <c r="P128" s="199">
        <f t="shared" si="99"/>
        <v>0</v>
      </c>
      <c r="Q128" s="199">
        <f t="shared" si="99"/>
        <v>0</v>
      </c>
      <c r="R128" s="199">
        <f t="shared" si="99"/>
        <v>0</v>
      </c>
      <c r="S128" s="280">
        <f t="shared" si="99"/>
        <v>0</v>
      </c>
      <c r="T128" s="199">
        <f t="shared" si="99"/>
        <v>0</v>
      </c>
    </row>
    <row r="129" spans="1:32" s="220" customFormat="1" ht="18.75">
      <c r="A129" s="225">
        <v>47</v>
      </c>
      <c r="B129" s="226" t="s">
        <v>213</v>
      </c>
      <c r="C129" s="227" t="s">
        <v>418</v>
      </c>
      <c r="D129" s="228">
        <v>430350</v>
      </c>
      <c r="E129" s="351">
        <f t="shared" ref="E129" si="100">F129+G129+H129+Q129+R129</f>
        <v>0</v>
      </c>
      <c r="F129" s="458"/>
      <c r="G129" s="458">
        <v>0</v>
      </c>
      <c r="H129" s="242">
        <f t="shared" ref="H129" si="101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/>
      <c r="T129" s="463"/>
    </row>
    <row r="130" spans="1:32" s="220" customFormat="1" ht="18.75">
      <c r="A130" s="225">
        <v>48</v>
      </c>
      <c r="B130" s="226" t="s">
        <v>216</v>
      </c>
      <c r="C130" s="227" t="s">
        <v>419</v>
      </c>
      <c r="D130" s="228">
        <v>46550</v>
      </c>
      <c r="E130" s="351">
        <f t="shared" ref="E130" si="102">F130+G130+H130+Q130+R130</f>
        <v>0</v>
      </c>
      <c r="F130" s="458"/>
      <c r="G130" s="458"/>
      <c r="H130" s="242">
        <f t="shared" ref="H130" si="103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8.75">
      <c r="A131" s="222"/>
      <c r="B131" s="223" t="s">
        <v>217</v>
      </c>
      <c r="C131" s="224" t="s">
        <v>375</v>
      </c>
      <c r="D131" s="199">
        <f>SUM(D132)</f>
        <v>266000</v>
      </c>
      <c r="E131" s="199">
        <f>SUM(E132)</f>
        <v>0</v>
      </c>
      <c r="F131" s="199">
        <f t="shared" ref="F131:T131" si="104">SUM(F132)</f>
        <v>0</v>
      </c>
      <c r="G131" s="199">
        <f t="shared" si="104"/>
        <v>0</v>
      </c>
      <c r="H131" s="199">
        <f t="shared" si="104"/>
        <v>0</v>
      </c>
      <c r="I131" s="199">
        <f t="shared" si="104"/>
        <v>0</v>
      </c>
      <c r="J131" s="199">
        <f t="shared" si="104"/>
        <v>0</v>
      </c>
      <c r="K131" s="199">
        <f t="shared" si="104"/>
        <v>0</v>
      </c>
      <c r="L131" s="199">
        <f t="shared" si="104"/>
        <v>0</v>
      </c>
      <c r="M131" s="199">
        <f t="shared" si="104"/>
        <v>0</v>
      </c>
      <c r="N131" s="199">
        <f t="shared" si="104"/>
        <v>0</v>
      </c>
      <c r="O131" s="199">
        <f t="shared" si="104"/>
        <v>0</v>
      </c>
      <c r="P131" s="199">
        <f t="shared" si="104"/>
        <v>0</v>
      </c>
      <c r="Q131" s="199">
        <f t="shared" si="104"/>
        <v>0</v>
      </c>
      <c r="R131" s="199">
        <f t="shared" si="104"/>
        <v>0</v>
      </c>
      <c r="S131" s="280">
        <f t="shared" si="104"/>
        <v>0</v>
      </c>
      <c r="T131" s="199">
        <f t="shared" si="104"/>
        <v>0</v>
      </c>
    </row>
    <row r="132" spans="1:32" s="220" customFormat="1" ht="18.75">
      <c r="A132" s="217">
        <v>49</v>
      </c>
      <c r="B132" s="218" t="s">
        <v>221</v>
      </c>
      <c r="C132" s="219" t="s">
        <v>222</v>
      </c>
      <c r="D132" s="200">
        <v>266000</v>
      </c>
      <c r="E132" s="351">
        <f t="shared" ref="E132" si="105">F132+G132+H132+Q132+R132</f>
        <v>0</v>
      </c>
      <c r="F132" s="458"/>
      <c r="G132" s="458"/>
      <c r="H132" s="242">
        <f t="shared" ref="H132" si="106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/>
      <c r="T132" s="463"/>
    </row>
    <row r="133" spans="1:32" s="221" customFormat="1" ht="18.75">
      <c r="A133" s="222"/>
      <c r="B133" s="223" t="s">
        <v>241</v>
      </c>
      <c r="C133" s="224" t="s">
        <v>378</v>
      </c>
      <c r="D133" s="199">
        <f>SUM(D134)</f>
        <v>4160100</v>
      </c>
      <c r="E133" s="199">
        <f>SUM(E134)</f>
        <v>0</v>
      </c>
      <c r="F133" s="199">
        <f t="shared" ref="F133:T133" si="107">SUM(F134)</f>
        <v>0</v>
      </c>
      <c r="G133" s="199">
        <f t="shared" si="107"/>
        <v>0</v>
      </c>
      <c r="H133" s="199">
        <f t="shared" si="107"/>
        <v>0</v>
      </c>
      <c r="I133" s="199">
        <f t="shared" si="107"/>
        <v>0</v>
      </c>
      <c r="J133" s="199">
        <f t="shared" si="107"/>
        <v>0</v>
      </c>
      <c r="K133" s="199">
        <f t="shared" si="107"/>
        <v>0</v>
      </c>
      <c r="L133" s="199">
        <f t="shared" si="107"/>
        <v>0</v>
      </c>
      <c r="M133" s="199">
        <f t="shared" si="107"/>
        <v>0</v>
      </c>
      <c r="N133" s="199">
        <f t="shared" si="107"/>
        <v>0</v>
      </c>
      <c r="O133" s="199">
        <f t="shared" si="107"/>
        <v>0</v>
      </c>
      <c r="P133" s="199">
        <f t="shared" si="107"/>
        <v>0</v>
      </c>
      <c r="Q133" s="199">
        <f t="shared" si="107"/>
        <v>0</v>
      </c>
      <c r="R133" s="199">
        <f t="shared" si="107"/>
        <v>0</v>
      </c>
      <c r="S133" s="280">
        <f t="shared" si="107"/>
        <v>0</v>
      </c>
      <c r="T133" s="199">
        <f t="shared" si="107"/>
        <v>0</v>
      </c>
    </row>
    <row r="134" spans="1:32" s="220" customFormat="1" ht="18.75">
      <c r="A134" s="217">
        <v>50</v>
      </c>
      <c r="B134" s="218" t="s">
        <v>259</v>
      </c>
      <c r="C134" s="219" t="s">
        <v>260</v>
      </c>
      <c r="D134" s="200">
        <v>4160100</v>
      </c>
      <c r="E134" s="351">
        <f t="shared" ref="E134" si="108">F134+G134+H134+Q134+R134</f>
        <v>0</v>
      </c>
      <c r="F134" s="458"/>
      <c r="G134" s="458"/>
      <c r="H134" s="242">
        <f t="shared" ref="H134" si="109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/>
      <c r="T134" s="463"/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10" t="s">
        <v>455</v>
      </c>
      <c r="B136" s="510"/>
      <c r="C136" s="510"/>
      <c r="D136" s="374">
        <f>SUM(D137+D139)</f>
        <v>1480000</v>
      </c>
      <c r="E136" s="374">
        <f t="shared" ref="E136:T136" si="110">SUM(E137+E139)</f>
        <v>0</v>
      </c>
      <c r="F136" s="169">
        <f t="shared" si="110"/>
        <v>0</v>
      </c>
      <c r="G136" s="169">
        <f t="shared" si="110"/>
        <v>0</v>
      </c>
      <c r="H136" s="169">
        <f t="shared" si="110"/>
        <v>0</v>
      </c>
      <c r="I136" s="169">
        <f t="shared" si="110"/>
        <v>0</v>
      </c>
      <c r="J136" s="169">
        <f t="shared" si="110"/>
        <v>0</v>
      </c>
      <c r="K136" s="169">
        <f t="shared" si="110"/>
        <v>0</v>
      </c>
      <c r="L136" s="169">
        <f t="shared" si="110"/>
        <v>0</v>
      </c>
      <c r="M136" s="169">
        <f t="shared" si="110"/>
        <v>0</v>
      </c>
      <c r="N136" s="169">
        <f t="shared" si="110"/>
        <v>0</v>
      </c>
      <c r="O136" s="169">
        <f t="shared" si="110"/>
        <v>0</v>
      </c>
      <c r="P136" s="169">
        <f t="shared" si="110"/>
        <v>0</v>
      </c>
      <c r="Q136" s="169">
        <f t="shared" si="110"/>
        <v>0</v>
      </c>
      <c r="R136" s="169">
        <f t="shared" si="110"/>
        <v>0</v>
      </c>
      <c r="S136" s="282">
        <f t="shared" si="110"/>
        <v>0</v>
      </c>
      <c r="T136" s="374">
        <f t="shared" si="110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226</v>
      </c>
      <c r="C137" s="224" t="s">
        <v>377</v>
      </c>
      <c r="D137" s="199">
        <f>SUM(D138)</f>
        <v>500000</v>
      </c>
      <c r="E137" s="199">
        <f>SUM(E138)</f>
        <v>0</v>
      </c>
      <c r="F137" s="199">
        <f t="shared" ref="F137:T137" si="111">SUM(F138)</f>
        <v>0</v>
      </c>
      <c r="G137" s="199">
        <f t="shared" si="111"/>
        <v>0</v>
      </c>
      <c r="H137" s="199">
        <f t="shared" si="111"/>
        <v>0</v>
      </c>
      <c r="I137" s="199">
        <f t="shared" si="111"/>
        <v>0</v>
      </c>
      <c r="J137" s="199">
        <f t="shared" si="111"/>
        <v>0</v>
      </c>
      <c r="K137" s="199">
        <f t="shared" si="111"/>
        <v>0</v>
      </c>
      <c r="L137" s="199">
        <f t="shared" si="111"/>
        <v>0</v>
      </c>
      <c r="M137" s="199">
        <f t="shared" si="111"/>
        <v>0</v>
      </c>
      <c r="N137" s="199">
        <f t="shared" si="111"/>
        <v>0</v>
      </c>
      <c r="O137" s="199">
        <f t="shared" si="111"/>
        <v>0</v>
      </c>
      <c r="P137" s="199">
        <f t="shared" si="111"/>
        <v>0</v>
      </c>
      <c r="Q137" s="199">
        <f t="shared" si="111"/>
        <v>0</v>
      </c>
      <c r="R137" s="199">
        <f t="shared" si="111"/>
        <v>0</v>
      </c>
      <c r="S137" s="280">
        <f t="shared" si="111"/>
        <v>0</v>
      </c>
      <c r="T137" s="199">
        <f t="shared" si="111"/>
        <v>0</v>
      </c>
    </row>
    <row r="138" spans="1:32" s="220" customFormat="1" ht="18.75">
      <c r="A138" s="217">
        <v>51</v>
      </c>
      <c r="B138" s="218" t="s">
        <v>234</v>
      </c>
      <c r="C138" s="219" t="s">
        <v>235</v>
      </c>
      <c r="D138" s="200">
        <v>500000</v>
      </c>
      <c r="E138" s="351">
        <f t="shared" ref="E138" si="112">F138+G138+H138+Q138+R138</f>
        <v>0</v>
      </c>
      <c r="F138" s="458"/>
      <c r="G138" s="458"/>
      <c r="H138" s="242">
        <f t="shared" ref="H138" si="113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241</v>
      </c>
      <c r="C139" s="224" t="s">
        <v>378</v>
      </c>
      <c r="D139" s="199">
        <f>SUM(D140+D141)</f>
        <v>980000</v>
      </c>
      <c r="E139" s="199">
        <f>SUM(E140+E141)</f>
        <v>0</v>
      </c>
      <c r="F139" s="199">
        <f t="shared" ref="F139:T139" si="114">SUM(F140+F141)</f>
        <v>0</v>
      </c>
      <c r="G139" s="199">
        <f t="shared" si="114"/>
        <v>0</v>
      </c>
      <c r="H139" s="199">
        <f t="shared" si="114"/>
        <v>0</v>
      </c>
      <c r="I139" s="199">
        <f t="shared" si="114"/>
        <v>0</v>
      </c>
      <c r="J139" s="199">
        <f t="shared" si="114"/>
        <v>0</v>
      </c>
      <c r="K139" s="199">
        <f t="shared" si="114"/>
        <v>0</v>
      </c>
      <c r="L139" s="199">
        <f t="shared" si="114"/>
        <v>0</v>
      </c>
      <c r="M139" s="199">
        <f t="shared" si="114"/>
        <v>0</v>
      </c>
      <c r="N139" s="199">
        <f t="shared" si="114"/>
        <v>0</v>
      </c>
      <c r="O139" s="199">
        <f t="shared" si="114"/>
        <v>0</v>
      </c>
      <c r="P139" s="199">
        <f t="shared" si="114"/>
        <v>0</v>
      </c>
      <c r="Q139" s="199">
        <f t="shared" si="114"/>
        <v>0</v>
      </c>
      <c r="R139" s="199">
        <f t="shared" si="114"/>
        <v>0</v>
      </c>
      <c r="S139" s="280">
        <f t="shared" si="114"/>
        <v>0</v>
      </c>
      <c r="T139" s="199">
        <f t="shared" si="114"/>
        <v>0</v>
      </c>
    </row>
    <row r="140" spans="1:32" s="220" customFormat="1" ht="18.75">
      <c r="A140" s="225">
        <v>52</v>
      </c>
      <c r="B140" s="226" t="s">
        <v>243</v>
      </c>
      <c r="C140" s="227" t="s">
        <v>244</v>
      </c>
      <c r="D140" s="228">
        <v>490000</v>
      </c>
      <c r="E140" s="351">
        <f t="shared" ref="E140" si="115">F140+G140+H140+Q140+R140</f>
        <v>0</v>
      </c>
      <c r="F140" s="458"/>
      <c r="G140" s="458"/>
      <c r="H140" s="242">
        <f t="shared" ref="H140" si="116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.75">
      <c r="A141" s="225">
        <v>53</v>
      </c>
      <c r="B141" s="226" t="s">
        <v>251</v>
      </c>
      <c r="C141" s="227" t="s">
        <v>252</v>
      </c>
      <c r="D141" s="228">
        <v>490000</v>
      </c>
      <c r="E141" s="351">
        <f t="shared" ref="E141" si="117">F141+G141+H141+Q141+R141</f>
        <v>0</v>
      </c>
      <c r="F141" s="458"/>
      <c r="G141" s="458"/>
      <c r="H141" s="242">
        <f t="shared" ref="H141" si="118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10" t="s">
        <v>320</v>
      </c>
      <c r="B143" s="510"/>
      <c r="C143" s="529"/>
      <c r="D143" s="374">
        <f>SUM(D144+D146+D148+D150+D153+D155)</f>
        <v>29140000</v>
      </c>
      <c r="E143" s="374">
        <f t="shared" ref="E143:T143" si="119">SUM(E144+E146+E148+E150+E153+E155)</f>
        <v>1083500</v>
      </c>
      <c r="F143" s="169">
        <f t="shared" si="119"/>
        <v>4000</v>
      </c>
      <c r="G143" s="169">
        <f t="shared" si="119"/>
        <v>1047000</v>
      </c>
      <c r="H143" s="169">
        <f t="shared" si="119"/>
        <v>32500</v>
      </c>
      <c r="I143" s="169">
        <f t="shared" si="119"/>
        <v>0</v>
      </c>
      <c r="J143" s="169">
        <f t="shared" si="119"/>
        <v>0</v>
      </c>
      <c r="K143" s="169">
        <f t="shared" si="119"/>
        <v>0</v>
      </c>
      <c r="L143" s="169">
        <f t="shared" si="119"/>
        <v>30000</v>
      </c>
      <c r="M143" s="169">
        <f t="shared" si="119"/>
        <v>0</v>
      </c>
      <c r="N143" s="169">
        <f t="shared" si="119"/>
        <v>0</v>
      </c>
      <c r="O143" s="169">
        <f t="shared" si="119"/>
        <v>2500</v>
      </c>
      <c r="P143" s="169">
        <f t="shared" si="119"/>
        <v>0</v>
      </c>
      <c r="Q143" s="169">
        <f t="shared" si="119"/>
        <v>0</v>
      </c>
      <c r="R143" s="169">
        <f t="shared" si="119"/>
        <v>0</v>
      </c>
      <c r="S143" s="282">
        <f t="shared" si="119"/>
        <v>101480</v>
      </c>
      <c r="T143" s="374">
        <f t="shared" si="119"/>
        <v>106750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241</v>
      </c>
      <c r="C144" s="224" t="s">
        <v>378</v>
      </c>
      <c r="D144" s="199">
        <f>SUM(D145)</f>
        <v>9200000</v>
      </c>
      <c r="E144" s="199">
        <f>SUM(E145)</f>
        <v>14000</v>
      </c>
      <c r="F144" s="199">
        <f t="shared" ref="F144:T144" si="120">SUM(F145)</f>
        <v>0</v>
      </c>
      <c r="G144" s="199">
        <f t="shared" si="120"/>
        <v>14000</v>
      </c>
      <c r="H144" s="199">
        <f t="shared" si="120"/>
        <v>0</v>
      </c>
      <c r="I144" s="199">
        <f t="shared" si="120"/>
        <v>0</v>
      </c>
      <c r="J144" s="199">
        <f t="shared" si="120"/>
        <v>0</v>
      </c>
      <c r="K144" s="199">
        <f t="shared" si="120"/>
        <v>0</v>
      </c>
      <c r="L144" s="199">
        <f t="shared" si="120"/>
        <v>0</v>
      </c>
      <c r="M144" s="199">
        <f t="shared" si="120"/>
        <v>0</v>
      </c>
      <c r="N144" s="199">
        <f t="shared" si="120"/>
        <v>0</v>
      </c>
      <c r="O144" s="199">
        <f t="shared" si="120"/>
        <v>0</v>
      </c>
      <c r="P144" s="199">
        <f t="shared" si="120"/>
        <v>0</v>
      </c>
      <c r="Q144" s="199">
        <f t="shared" si="120"/>
        <v>0</v>
      </c>
      <c r="R144" s="199">
        <f t="shared" si="120"/>
        <v>0</v>
      </c>
      <c r="S144" s="280">
        <f t="shared" si="120"/>
        <v>14320</v>
      </c>
      <c r="T144" s="199">
        <f t="shared" si="120"/>
        <v>14500</v>
      </c>
    </row>
    <row r="145" spans="1:32" s="220" customFormat="1" ht="18.75">
      <c r="A145" s="217">
        <v>54</v>
      </c>
      <c r="B145" s="218">
        <v>3232</v>
      </c>
      <c r="C145" s="219" t="s">
        <v>247</v>
      </c>
      <c r="D145" s="200">
        <v>9200000</v>
      </c>
      <c r="E145" s="351">
        <f t="shared" ref="E145" si="121">F145+G145+H145+Q145+R145</f>
        <v>14000</v>
      </c>
      <c r="F145" s="458"/>
      <c r="G145" s="458">
        <v>14000</v>
      </c>
      <c r="H145" s="242">
        <f t="shared" ref="H145" si="122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>
        <v>14320</v>
      </c>
      <c r="T145" s="463">
        <v>14500</v>
      </c>
    </row>
    <row r="146" spans="1:32" s="221" customFormat="1" ht="18.75">
      <c r="A146" s="222"/>
      <c r="B146" s="223" t="s">
        <v>268</v>
      </c>
      <c r="C146" s="224" t="s">
        <v>280</v>
      </c>
      <c r="D146" s="199">
        <f>SUM(D147)</f>
        <v>690000</v>
      </c>
      <c r="E146" s="199">
        <f>SUM(E147)</f>
        <v>0</v>
      </c>
      <c r="F146" s="199">
        <f t="shared" ref="F146:T146" si="123">SUM(F147)</f>
        <v>0</v>
      </c>
      <c r="G146" s="199">
        <f t="shared" si="123"/>
        <v>0</v>
      </c>
      <c r="H146" s="199">
        <f t="shared" si="123"/>
        <v>0</v>
      </c>
      <c r="I146" s="199">
        <f t="shared" si="123"/>
        <v>0</v>
      </c>
      <c r="J146" s="199">
        <f t="shared" si="123"/>
        <v>0</v>
      </c>
      <c r="K146" s="199">
        <f t="shared" si="123"/>
        <v>0</v>
      </c>
      <c r="L146" s="199">
        <f t="shared" si="123"/>
        <v>0</v>
      </c>
      <c r="M146" s="199">
        <f t="shared" si="123"/>
        <v>0</v>
      </c>
      <c r="N146" s="199">
        <f t="shared" si="123"/>
        <v>0</v>
      </c>
      <c r="O146" s="199">
        <f t="shared" si="123"/>
        <v>0</v>
      </c>
      <c r="P146" s="199">
        <f t="shared" si="123"/>
        <v>0</v>
      </c>
      <c r="Q146" s="199">
        <f t="shared" si="123"/>
        <v>0</v>
      </c>
      <c r="R146" s="199">
        <f t="shared" si="123"/>
        <v>0</v>
      </c>
      <c r="S146" s="280">
        <f t="shared" si="123"/>
        <v>0</v>
      </c>
      <c r="T146" s="199">
        <f t="shared" si="123"/>
        <v>0</v>
      </c>
    </row>
    <row r="147" spans="1:32" s="220" customFormat="1" ht="18.75">
      <c r="A147" s="217">
        <v>55</v>
      </c>
      <c r="B147" s="218">
        <v>3292</v>
      </c>
      <c r="C147" s="219" t="s">
        <v>272</v>
      </c>
      <c r="D147" s="200">
        <v>690000</v>
      </c>
      <c r="E147" s="351">
        <f t="shared" ref="E147" si="124">F147+G147+H147+Q147+R147</f>
        <v>0</v>
      </c>
      <c r="F147" s="458"/>
      <c r="G147" s="458"/>
      <c r="H147" s="242">
        <f t="shared" ref="H147" si="125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8.75">
      <c r="A148" s="222"/>
      <c r="B148" s="223" t="s">
        <v>321</v>
      </c>
      <c r="C148" s="224" t="s">
        <v>381</v>
      </c>
      <c r="D148" s="199">
        <f>SUM(D149)</f>
        <v>14250000</v>
      </c>
      <c r="E148" s="199">
        <f>SUM(E149)</f>
        <v>950000</v>
      </c>
      <c r="F148" s="199">
        <f t="shared" ref="F148:T148" si="126">SUM(F149)</f>
        <v>0</v>
      </c>
      <c r="G148" s="199">
        <f t="shared" si="126"/>
        <v>950000</v>
      </c>
      <c r="H148" s="199">
        <f t="shared" si="126"/>
        <v>0</v>
      </c>
      <c r="I148" s="199">
        <f t="shared" si="126"/>
        <v>0</v>
      </c>
      <c r="J148" s="199">
        <f t="shared" si="126"/>
        <v>0</v>
      </c>
      <c r="K148" s="199">
        <f t="shared" si="126"/>
        <v>0</v>
      </c>
      <c r="L148" s="199">
        <f t="shared" si="126"/>
        <v>0</v>
      </c>
      <c r="M148" s="199">
        <f t="shared" si="126"/>
        <v>0</v>
      </c>
      <c r="N148" s="199">
        <f t="shared" si="126"/>
        <v>0</v>
      </c>
      <c r="O148" s="199">
        <f t="shared" si="126"/>
        <v>0</v>
      </c>
      <c r="P148" s="199">
        <f t="shared" si="126"/>
        <v>0</v>
      </c>
      <c r="Q148" s="199">
        <f t="shared" si="126"/>
        <v>0</v>
      </c>
      <c r="R148" s="199">
        <f t="shared" si="126"/>
        <v>0</v>
      </c>
      <c r="S148" s="280">
        <f t="shared" si="126"/>
        <v>0</v>
      </c>
      <c r="T148" s="199">
        <f t="shared" si="126"/>
        <v>0</v>
      </c>
    </row>
    <row r="149" spans="1:32" s="220" customFormat="1" ht="18.75">
      <c r="A149" s="217">
        <v>56</v>
      </c>
      <c r="B149" s="218" t="s">
        <v>322</v>
      </c>
      <c r="C149" s="219" t="s">
        <v>126</v>
      </c>
      <c r="D149" s="200">
        <v>14250000</v>
      </c>
      <c r="E149" s="351">
        <f t="shared" ref="E149" si="127">F149+G149+H149+Q149+R149</f>
        <v>950000</v>
      </c>
      <c r="F149" s="458"/>
      <c r="G149" s="458">
        <v>950000</v>
      </c>
      <c r="H149" s="242">
        <f t="shared" ref="H149" si="128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383</v>
      </c>
      <c r="D150" s="199">
        <f>SUM(D151+D152)</f>
        <v>4300000</v>
      </c>
      <c r="E150" s="199">
        <f>SUM(E151+E152)</f>
        <v>112500</v>
      </c>
      <c r="F150" s="199">
        <f t="shared" ref="F150:T150" si="129">SUM(F151+F152)</f>
        <v>0</v>
      </c>
      <c r="G150" s="199">
        <f t="shared" si="129"/>
        <v>80000</v>
      </c>
      <c r="H150" s="199">
        <f t="shared" si="129"/>
        <v>32500</v>
      </c>
      <c r="I150" s="199">
        <f t="shared" si="129"/>
        <v>0</v>
      </c>
      <c r="J150" s="199">
        <f t="shared" si="129"/>
        <v>0</v>
      </c>
      <c r="K150" s="199">
        <f t="shared" si="129"/>
        <v>0</v>
      </c>
      <c r="L150" s="199">
        <f t="shared" si="129"/>
        <v>30000</v>
      </c>
      <c r="M150" s="199">
        <f t="shared" si="129"/>
        <v>0</v>
      </c>
      <c r="N150" s="199">
        <f t="shared" si="129"/>
        <v>0</v>
      </c>
      <c r="O150" s="199">
        <f t="shared" si="129"/>
        <v>2500</v>
      </c>
      <c r="P150" s="199">
        <f t="shared" si="129"/>
        <v>0</v>
      </c>
      <c r="Q150" s="199">
        <f t="shared" si="129"/>
        <v>0</v>
      </c>
      <c r="R150" s="199">
        <f t="shared" si="129"/>
        <v>0</v>
      </c>
      <c r="S150" s="280">
        <f t="shared" si="129"/>
        <v>80000</v>
      </c>
      <c r="T150" s="199">
        <f t="shared" si="129"/>
        <v>85000</v>
      </c>
    </row>
    <row r="151" spans="1:32" s="220" customFormat="1" ht="18.75">
      <c r="A151" s="217">
        <v>57</v>
      </c>
      <c r="B151" s="218">
        <v>4221</v>
      </c>
      <c r="C151" s="219" t="s">
        <v>129</v>
      </c>
      <c r="D151" s="200">
        <v>1000000</v>
      </c>
      <c r="E151" s="351">
        <f t="shared" ref="E151:E152" si="130">F151+G151+H151+Q151+R151</f>
        <v>82500</v>
      </c>
      <c r="F151" s="458"/>
      <c r="G151" s="458">
        <v>50000</v>
      </c>
      <c r="H151" s="242">
        <f t="shared" ref="H151:H152" si="131">SUM(I151:P151)</f>
        <v>32500</v>
      </c>
      <c r="I151" s="459"/>
      <c r="J151" s="459"/>
      <c r="K151" s="459">
        <v>0</v>
      </c>
      <c r="L151" s="459">
        <v>30000</v>
      </c>
      <c r="M151" s="459"/>
      <c r="N151" s="459"/>
      <c r="O151" s="459">
        <v>2500</v>
      </c>
      <c r="P151" s="459"/>
      <c r="Q151" s="460"/>
      <c r="R151" s="460"/>
      <c r="S151" s="462">
        <v>80000</v>
      </c>
      <c r="T151" s="463">
        <v>85000</v>
      </c>
    </row>
    <row r="152" spans="1:32" s="220" customFormat="1" ht="18.75">
      <c r="A152" s="217">
        <v>58</v>
      </c>
      <c r="B152" s="218">
        <v>4227</v>
      </c>
      <c r="C152" s="219" t="s">
        <v>135</v>
      </c>
      <c r="D152" s="200">
        <v>3300000</v>
      </c>
      <c r="E152" s="351">
        <f t="shared" si="130"/>
        <v>30000</v>
      </c>
      <c r="F152" s="458"/>
      <c r="G152" s="458">
        <v>30000</v>
      </c>
      <c r="H152" s="242">
        <f t="shared" si="131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8.75">
      <c r="A153" s="222"/>
      <c r="B153" s="223" t="s">
        <v>423</v>
      </c>
      <c r="C153" s="224" t="s">
        <v>424</v>
      </c>
      <c r="D153" s="199">
        <f>SUM(D154)</f>
        <v>200000</v>
      </c>
      <c r="E153" s="199">
        <f>SUM(E154)</f>
        <v>0</v>
      </c>
      <c r="F153" s="199">
        <f t="shared" ref="F153:T153" si="132">SUM(F154)</f>
        <v>0</v>
      </c>
      <c r="G153" s="199">
        <f t="shared" si="132"/>
        <v>0</v>
      </c>
      <c r="H153" s="199">
        <f t="shared" si="132"/>
        <v>0</v>
      </c>
      <c r="I153" s="199">
        <f t="shared" si="132"/>
        <v>0</v>
      </c>
      <c r="J153" s="199">
        <f t="shared" si="132"/>
        <v>0</v>
      </c>
      <c r="K153" s="199">
        <f t="shared" si="132"/>
        <v>0</v>
      </c>
      <c r="L153" s="199">
        <f t="shared" si="132"/>
        <v>0</v>
      </c>
      <c r="M153" s="199">
        <f t="shared" si="132"/>
        <v>0</v>
      </c>
      <c r="N153" s="199">
        <f t="shared" si="132"/>
        <v>0</v>
      </c>
      <c r="O153" s="199">
        <f t="shared" si="132"/>
        <v>0</v>
      </c>
      <c r="P153" s="199">
        <f t="shared" si="132"/>
        <v>0</v>
      </c>
      <c r="Q153" s="199">
        <f t="shared" si="132"/>
        <v>0</v>
      </c>
      <c r="R153" s="199">
        <f t="shared" si="132"/>
        <v>0</v>
      </c>
      <c r="S153" s="280">
        <f t="shared" si="132"/>
        <v>0</v>
      </c>
      <c r="T153" s="199">
        <f t="shared" si="132"/>
        <v>0</v>
      </c>
    </row>
    <row r="154" spans="1:32" s="220" customFormat="1" ht="18.75">
      <c r="A154" s="217">
        <v>59</v>
      </c>
      <c r="B154" s="218">
        <v>4231</v>
      </c>
      <c r="C154" s="219" t="s">
        <v>137</v>
      </c>
      <c r="D154" s="200">
        <v>200000</v>
      </c>
      <c r="E154" s="351">
        <f t="shared" ref="E154" si="133">F154+G154+H154+Q154+R154</f>
        <v>0</v>
      </c>
      <c r="F154" s="458"/>
      <c r="G154" s="458"/>
      <c r="H154" s="242">
        <f t="shared" ref="H154" si="134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324</v>
      </c>
      <c r="C155" s="224" t="s">
        <v>425</v>
      </c>
      <c r="D155" s="199">
        <f>SUM(D156)</f>
        <v>500000</v>
      </c>
      <c r="E155" s="199">
        <f>SUM(E156)</f>
        <v>7000</v>
      </c>
      <c r="F155" s="199">
        <f t="shared" ref="F155:T155" si="135">SUM(F156)</f>
        <v>4000</v>
      </c>
      <c r="G155" s="199">
        <f t="shared" si="135"/>
        <v>3000</v>
      </c>
      <c r="H155" s="199">
        <f t="shared" si="135"/>
        <v>0</v>
      </c>
      <c r="I155" s="199">
        <f t="shared" si="135"/>
        <v>0</v>
      </c>
      <c r="J155" s="199">
        <f t="shared" si="135"/>
        <v>0</v>
      </c>
      <c r="K155" s="199">
        <f t="shared" si="135"/>
        <v>0</v>
      </c>
      <c r="L155" s="199">
        <f t="shared" si="135"/>
        <v>0</v>
      </c>
      <c r="M155" s="199">
        <f t="shared" si="135"/>
        <v>0</v>
      </c>
      <c r="N155" s="199">
        <f t="shared" si="135"/>
        <v>0</v>
      </c>
      <c r="O155" s="199">
        <f t="shared" si="135"/>
        <v>0</v>
      </c>
      <c r="P155" s="199">
        <f t="shared" si="135"/>
        <v>0</v>
      </c>
      <c r="Q155" s="199">
        <f t="shared" si="135"/>
        <v>0</v>
      </c>
      <c r="R155" s="199">
        <f t="shared" si="135"/>
        <v>0</v>
      </c>
      <c r="S155" s="280">
        <f t="shared" si="135"/>
        <v>7160</v>
      </c>
      <c r="T155" s="199">
        <f t="shared" si="135"/>
        <v>7250</v>
      </c>
    </row>
    <row r="156" spans="1:32" s="220" customFormat="1" ht="18.75">
      <c r="A156" s="217">
        <v>60</v>
      </c>
      <c r="B156" s="218" t="s">
        <v>325</v>
      </c>
      <c r="C156" s="219" t="s">
        <v>139</v>
      </c>
      <c r="D156" s="200">
        <v>500000</v>
      </c>
      <c r="E156" s="351">
        <f>F156+G156+H156+Q156+R156</f>
        <v>7000</v>
      </c>
      <c r="F156" s="458">
        <v>4000</v>
      </c>
      <c r="G156" s="458">
        <v>3000</v>
      </c>
      <c r="H156" s="242">
        <f t="shared" ref="H156" si="136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60"/>
      <c r="S156" s="462">
        <v>7160</v>
      </c>
      <c r="T156" s="463">
        <v>7250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10" t="s">
        <v>456</v>
      </c>
      <c r="B158" s="510"/>
      <c r="C158" s="510"/>
      <c r="D158" s="374">
        <f>SUM(D159)</f>
        <v>300000</v>
      </c>
      <c r="E158" s="374">
        <f t="shared" ref="E158:T158" si="137">SUM(E159)</f>
        <v>0</v>
      </c>
      <c r="F158" s="169">
        <f t="shared" si="137"/>
        <v>0</v>
      </c>
      <c r="G158" s="169">
        <f t="shared" si="137"/>
        <v>0</v>
      </c>
      <c r="H158" s="169">
        <f t="shared" si="137"/>
        <v>0</v>
      </c>
      <c r="I158" s="169">
        <f t="shared" si="137"/>
        <v>0</v>
      </c>
      <c r="J158" s="169">
        <f t="shared" si="137"/>
        <v>0</v>
      </c>
      <c r="K158" s="169">
        <f t="shared" si="137"/>
        <v>0</v>
      </c>
      <c r="L158" s="169">
        <f t="shared" si="137"/>
        <v>0</v>
      </c>
      <c r="M158" s="169">
        <f t="shared" si="137"/>
        <v>0</v>
      </c>
      <c r="N158" s="169">
        <f t="shared" si="137"/>
        <v>0</v>
      </c>
      <c r="O158" s="169">
        <f t="shared" si="137"/>
        <v>0</v>
      </c>
      <c r="P158" s="169">
        <f t="shared" si="137"/>
        <v>0</v>
      </c>
      <c r="Q158" s="169">
        <f t="shared" si="137"/>
        <v>0</v>
      </c>
      <c r="R158" s="169">
        <f t="shared" si="137"/>
        <v>0</v>
      </c>
      <c r="S158" s="282">
        <f t="shared" si="137"/>
        <v>0</v>
      </c>
      <c r="T158" s="374">
        <f t="shared" si="137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268</v>
      </c>
      <c r="C159" s="224" t="s">
        <v>280</v>
      </c>
      <c r="D159" s="199">
        <f>SUM(D160)</f>
        <v>300000</v>
      </c>
      <c r="E159" s="199">
        <f t="shared" ref="E159:T159" si="138">SUM(E160)</f>
        <v>0</v>
      </c>
      <c r="F159" s="199">
        <f t="shared" si="138"/>
        <v>0</v>
      </c>
      <c r="G159" s="199">
        <f t="shared" si="138"/>
        <v>0</v>
      </c>
      <c r="H159" s="199">
        <f t="shared" si="138"/>
        <v>0</v>
      </c>
      <c r="I159" s="199">
        <f t="shared" si="138"/>
        <v>0</v>
      </c>
      <c r="J159" s="199">
        <f t="shared" si="138"/>
        <v>0</v>
      </c>
      <c r="K159" s="199">
        <f t="shared" si="138"/>
        <v>0</v>
      </c>
      <c r="L159" s="199">
        <f t="shared" si="138"/>
        <v>0</v>
      </c>
      <c r="M159" s="199">
        <f t="shared" si="138"/>
        <v>0</v>
      </c>
      <c r="N159" s="199">
        <f t="shared" si="138"/>
        <v>0</v>
      </c>
      <c r="O159" s="199">
        <f t="shared" si="138"/>
        <v>0</v>
      </c>
      <c r="P159" s="199">
        <f t="shared" si="138"/>
        <v>0</v>
      </c>
      <c r="Q159" s="199">
        <f t="shared" si="138"/>
        <v>0</v>
      </c>
      <c r="R159" s="199">
        <f t="shared" si="138"/>
        <v>0</v>
      </c>
      <c r="S159" s="280">
        <f t="shared" si="138"/>
        <v>0</v>
      </c>
      <c r="T159" s="199">
        <f t="shared" si="138"/>
        <v>0</v>
      </c>
    </row>
    <row r="160" spans="1:32" s="220" customFormat="1" ht="18.75">
      <c r="A160" s="217">
        <v>61</v>
      </c>
      <c r="B160" s="218" t="s">
        <v>279</v>
      </c>
      <c r="C160" s="219" t="s">
        <v>428</v>
      </c>
      <c r="D160" s="200">
        <v>300000</v>
      </c>
      <c r="E160" s="351">
        <f>F160+G160+H160+Q160+R160</f>
        <v>0</v>
      </c>
      <c r="F160" s="458"/>
      <c r="G160" s="458"/>
      <c r="H160" s="242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60"/>
      <c r="R160" s="460"/>
      <c r="S160" s="462"/>
      <c r="T160" s="463"/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10" t="s">
        <v>430</v>
      </c>
      <c r="B162" s="510"/>
      <c r="C162" s="510"/>
      <c r="D162" s="374">
        <f>D163</f>
        <v>3055000</v>
      </c>
      <c r="E162" s="374">
        <f t="shared" ref="E162:T162" si="139">E163</f>
        <v>22000</v>
      </c>
      <c r="F162" s="169">
        <f t="shared" si="139"/>
        <v>0</v>
      </c>
      <c r="G162" s="169">
        <f t="shared" si="139"/>
        <v>22000</v>
      </c>
      <c r="H162" s="169">
        <f t="shared" si="139"/>
        <v>0</v>
      </c>
      <c r="I162" s="169">
        <f t="shared" si="139"/>
        <v>0</v>
      </c>
      <c r="J162" s="169">
        <f t="shared" si="139"/>
        <v>0</v>
      </c>
      <c r="K162" s="169">
        <f t="shared" si="139"/>
        <v>0</v>
      </c>
      <c r="L162" s="169">
        <f t="shared" si="139"/>
        <v>0</v>
      </c>
      <c r="M162" s="169">
        <f t="shared" si="139"/>
        <v>0</v>
      </c>
      <c r="N162" s="169">
        <f t="shared" si="139"/>
        <v>0</v>
      </c>
      <c r="O162" s="169">
        <f t="shared" si="139"/>
        <v>0</v>
      </c>
      <c r="P162" s="169">
        <f t="shared" si="139"/>
        <v>0</v>
      </c>
      <c r="Q162" s="169">
        <f t="shared" si="139"/>
        <v>0</v>
      </c>
      <c r="R162" s="169">
        <f t="shared" si="139"/>
        <v>0</v>
      </c>
      <c r="S162" s="282">
        <f t="shared" si="139"/>
        <v>22600</v>
      </c>
      <c r="T162" s="374">
        <f t="shared" si="139"/>
        <v>22890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226</v>
      </c>
      <c r="C163" s="354" t="s">
        <v>377</v>
      </c>
      <c r="D163" s="355">
        <f>SUM(D164)</f>
        <v>3055000</v>
      </c>
      <c r="E163" s="355">
        <f t="shared" ref="E163:T163" si="140">SUM(E164)</f>
        <v>22000</v>
      </c>
      <c r="F163" s="159">
        <f t="shared" si="140"/>
        <v>0</v>
      </c>
      <c r="G163" s="159">
        <f t="shared" si="140"/>
        <v>22000</v>
      </c>
      <c r="H163" s="159">
        <f t="shared" si="140"/>
        <v>0</v>
      </c>
      <c r="I163" s="159">
        <f t="shared" si="140"/>
        <v>0</v>
      </c>
      <c r="J163" s="159">
        <f t="shared" si="140"/>
        <v>0</v>
      </c>
      <c r="K163" s="159">
        <f t="shared" si="140"/>
        <v>0</v>
      </c>
      <c r="L163" s="159">
        <f t="shared" si="140"/>
        <v>0</v>
      </c>
      <c r="M163" s="159">
        <f t="shared" si="140"/>
        <v>0</v>
      </c>
      <c r="N163" s="159">
        <f t="shared" si="140"/>
        <v>0</v>
      </c>
      <c r="O163" s="159">
        <f t="shared" si="140"/>
        <v>0</v>
      </c>
      <c r="P163" s="159">
        <f t="shared" si="140"/>
        <v>0</v>
      </c>
      <c r="Q163" s="159">
        <f t="shared" si="140"/>
        <v>0</v>
      </c>
      <c r="R163" s="159">
        <f t="shared" si="140"/>
        <v>0</v>
      </c>
      <c r="S163" s="273">
        <f t="shared" si="140"/>
        <v>22600</v>
      </c>
      <c r="T163" s="355">
        <f t="shared" si="140"/>
        <v>22890</v>
      </c>
    </row>
    <row r="164" spans="1:32" s="172" customFormat="1" ht="18.75">
      <c r="A164" s="362" t="s">
        <v>457</v>
      </c>
      <c r="B164" s="363" t="s">
        <v>231</v>
      </c>
      <c r="C164" s="364" t="s">
        <v>232</v>
      </c>
      <c r="D164" s="365">
        <v>3055000</v>
      </c>
      <c r="E164" s="351">
        <f>F164+G164+H164+Q164+R164</f>
        <v>22000</v>
      </c>
      <c r="F164" s="458"/>
      <c r="G164" s="458">
        <v>22000</v>
      </c>
      <c r="H164" s="242">
        <f t="shared" ref="H164" si="14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>
        <v>22600</v>
      </c>
      <c r="T164" s="463">
        <v>22890</v>
      </c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07" t="s">
        <v>462</v>
      </c>
      <c r="B166" s="508"/>
      <c r="C166" s="509"/>
      <c r="D166" s="394">
        <f>D27+D70</f>
        <v>256186000</v>
      </c>
      <c r="E166" s="394">
        <f>E27+E70</f>
        <v>4701500</v>
      </c>
      <c r="F166" s="177">
        <f t="shared" ref="F166:T166" si="142">F27+F70</f>
        <v>269000</v>
      </c>
      <c r="G166" s="177">
        <f t="shared" si="142"/>
        <v>3650000</v>
      </c>
      <c r="H166" s="177">
        <f t="shared" si="142"/>
        <v>782500</v>
      </c>
      <c r="I166" s="177">
        <f t="shared" si="142"/>
        <v>0</v>
      </c>
      <c r="J166" s="177">
        <f t="shared" si="142"/>
        <v>0</v>
      </c>
      <c r="K166" s="177">
        <f t="shared" si="142"/>
        <v>740000</v>
      </c>
      <c r="L166" s="177">
        <f t="shared" si="142"/>
        <v>40000</v>
      </c>
      <c r="M166" s="177">
        <f t="shared" si="142"/>
        <v>0</v>
      </c>
      <c r="N166" s="177">
        <f t="shared" si="142"/>
        <v>0</v>
      </c>
      <c r="O166" s="177">
        <f t="shared" si="142"/>
        <v>2500</v>
      </c>
      <c r="P166" s="177">
        <f t="shared" si="142"/>
        <v>0</v>
      </c>
      <c r="Q166" s="177">
        <f t="shared" si="142"/>
        <v>0</v>
      </c>
      <c r="R166" s="177">
        <f t="shared" si="142"/>
        <v>0</v>
      </c>
      <c r="S166" s="284">
        <f t="shared" si="142"/>
        <v>3815330</v>
      </c>
      <c r="T166" s="378">
        <f t="shared" si="142"/>
        <v>3866334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449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450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15" t="s">
        <v>451</v>
      </c>
      <c r="S169" s="515"/>
      <c r="T169" s="515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355</v>
      </c>
      <c r="B1" s="40"/>
      <c r="C1" s="41"/>
      <c r="D1" s="42"/>
      <c r="E1" s="42"/>
      <c r="F1" s="43"/>
      <c r="G1" s="43"/>
      <c r="H1" s="43"/>
    </row>
    <row r="2" spans="1:8">
      <c r="A2" s="39" t="s">
        <v>356</v>
      </c>
      <c r="B2" s="40"/>
      <c r="C2" s="41"/>
      <c r="D2" s="42"/>
      <c r="E2" s="42"/>
      <c r="F2" s="43"/>
      <c r="G2" s="43"/>
      <c r="H2" s="43"/>
    </row>
    <row r="3" spans="1:8">
      <c r="A3" s="39" t="s">
        <v>357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7" t="s">
        <v>358</v>
      </c>
      <c r="B6" s="547"/>
      <c r="C6" s="547"/>
      <c r="D6" s="547"/>
      <c r="E6" s="547"/>
      <c r="F6" s="547"/>
      <c r="G6" s="547"/>
      <c r="H6" s="547"/>
    </row>
    <row r="7" spans="1:8">
      <c r="A7" s="45"/>
      <c r="B7" s="46"/>
      <c r="C7" s="47"/>
      <c r="F7" s="49"/>
      <c r="G7" s="50"/>
      <c r="H7" s="50"/>
    </row>
    <row r="8" spans="1:8" s="51" customFormat="1">
      <c r="A8" s="547" t="s">
        <v>359</v>
      </c>
      <c r="B8" s="547"/>
      <c r="C8" s="547"/>
      <c r="D8" s="547"/>
      <c r="E8" s="547"/>
      <c r="F8" s="547"/>
      <c r="G8" s="547"/>
      <c r="H8" s="547"/>
    </row>
    <row r="9" spans="1:8" s="52" customFormat="1" ht="15" customHeight="1">
      <c r="A9" s="547" t="s">
        <v>360</v>
      </c>
      <c r="B9" s="547"/>
      <c r="C9" s="547"/>
      <c r="D9" s="547"/>
      <c r="E9" s="547"/>
      <c r="F9" s="547"/>
      <c r="G9" s="547"/>
      <c r="H9" s="547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361</v>
      </c>
      <c r="B12" s="62" t="s">
        <v>362</v>
      </c>
      <c r="C12" s="63" t="s">
        <v>197</v>
      </c>
      <c r="D12" s="64" t="s">
        <v>363</v>
      </c>
      <c r="E12" s="61" t="s">
        <v>364</v>
      </c>
      <c r="F12" s="65" t="s">
        <v>365</v>
      </c>
      <c r="G12" s="65" t="s">
        <v>366</v>
      </c>
      <c r="H12" s="65"/>
    </row>
    <row r="13" spans="1:8" s="60" customFormat="1" ht="15" customHeight="1">
      <c r="A13" s="66"/>
      <c r="B13" s="67"/>
      <c r="C13" s="68"/>
      <c r="D13" s="69" t="s">
        <v>367</v>
      </c>
      <c r="E13" s="66" t="s">
        <v>368</v>
      </c>
      <c r="F13" s="70" t="s">
        <v>369</v>
      </c>
      <c r="G13" s="71" t="s">
        <v>370</v>
      </c>
      <c r="H13" s="71" t="s">
        <v>371</v>
      </c>
    </row>
    <row r="14" spans="1:8" s="60" customFormat="1" ht="15" customHeight="1">
      <c r="A14" s="66"/>
      <c r="B14" s="67"/>
      <c r="C14" s="68"/>
      <c r="D14" s="69"/>
      <c r="E14" s="66"/>
      <c r="F14" s="72" t="s">
        <v>372</v>
      </c>
      <c r="G14" s="73" t="s">
        <v>373</v>
      </c>
      <c r="H14" s="73" t="s">
        <v>374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375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376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376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377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376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376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376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376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378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376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376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376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376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376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376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376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376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376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376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376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376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376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379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376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376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376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380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381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382</v>
      </c>
      <c r="D57" s="85" t="s">
        <v>376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383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384</v>
      </c>
      <c r="D59" s="85" t="s">
        <v>376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385</v>
      </c>
      <c r="D60" s="85" t="s">
        <v>376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386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387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354</v>
      </c>
      <c r="C67" s="83" t="s">
        <v>388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376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376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389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376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376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375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376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390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376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391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392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393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376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394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395</v>
      </c>
      <c r="D87" s="85" t="s">
        <v>376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396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377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376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397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398</v>
      </c>
      <c r="D97" s="85" t="s">
        <v>376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399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400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378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376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376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401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402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403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404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405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406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407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408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409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410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411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412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413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414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415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376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416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354</v>
      </c>
      <c r="C130" s="83" t="s">
        <v>388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376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376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417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418</v>
      </c>
      <c r="D135" s="85" t="s">
        <v>376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419</v>
      </c>
      <c r="D136" s="85" t="s">
        <v>376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375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376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378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376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420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354</v>
      </c>
      <c r="C152" s="83" t="s">
        <v>388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376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376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417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418</v>
      </c>
      <c r="D157" s="85" t="s">
        <v>376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419</v>
      </c>
      <c r="D158" s="85" t="s">
        <v>376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375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376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378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376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421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377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376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378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376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376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422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378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376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376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381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376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383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376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376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423</v>
      </c>
      <c r="C183" s="83" t="s">
        <v>424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376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425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376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426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8" t="s">
        <v>427</v>
      </c>
      <c r="B189" s="548"/>
      <c r="C189" s="548"/>
      <c r="D189" s="548"/>
      <c r="E189" s="548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428</v>
      </c>
      <c r="D191" s="85" t="s">
        <v>376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429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430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377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376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431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432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433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20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49" t="s">
        <v>327</v>
      </c>
      <c r="S1" s="550"/>
      <c r="T1" s="551"/>
    </row>
    <row r="2" spans="1:20" s="113" customFormat="1" ht="21" customHeight="1" thickTop="1">
      <c r="A2" s="536" t="s">
        <v>434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193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194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195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2" t="s">
        <v>196</v>
      </c>
      <c r="B7" s="554" t="s">
        <v>435</v>
      </c>
      <c r="C7" s="541" t="s">
        <v>197</v>
      </c>
      <c r="D7" s="556" t="s">
        <v>459</v>
      </c>
      <c r="E7" s="558" t="s">
        <v>198</v>
      </c>
      <c r="F7" s="560" t="s">
        <v>436</v>
      </c>
      <c r="G7" s="545" t="s">
        <v>469</v>
      </c>
      <c r="H7" s="501" t="s">
        <v>437</v>
      </c>
      <c r="I7" s="503" t="s">
        <v>345</v>
      </c>
      <c r="J7" s="503" t="s">
        <v>346</v>
      </c>
      <c r="K7" s="503" t="s">
        <v>347</v>
      </c>
      <c r="L7" s="503" t="s">
        <v>348</v>
      </c>
      <c r="M7" s="503" t="s">
        <v>349</v>
      </c>
      <c r="N7" s="503" t="s">
        <v>350</v>
      </c>
      <c r="O7" s="503" t="s">
        <v>351</v>
      </c>
      <c r="P7" s="503" t="s">
        <v>352</v>
      </c>
      <c r="Q7" s="564" t="s">
        <v>454</v>
      </c>
      <c r="R7" s="564" t="s">
        <v>438</v>
      </c>
      <c r="S7" s="511" t="s">
        <v>353</v>
      </c>
      <c r="T7" s="511" t="s">
        <v>439</v>
      </c>
    </row>
    <row r="8" spans="1:20" s="129" customFormat="1" ht="129" customHeight="1" thickBot="1">
      <c r="A8" s="553"/>
      <c r="B8" s="555"/>
      <c r="C8" s="542"/>
      <c r="D8" s="557"/>
      <c r="E8" s="559"/>
      <c r="F8" s="561"/>
      <c r="G8" s="546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1"/>
      <c r="S8" s="512"/>
      <c r="T8" s="512"/>
    </row>
    <row r="9" spans="1:20" s="129" customFormat="1" ht="17.25" thickTop="1" thickBot="1">
      <c r="A9" s="300"/>
      <c r="B9" s="301"/>
      <c r="C9" s="302"/>
      <c r="D9" s="303"/>
      <c r="E9" s="432"/>
      <c r="F9" s="130" t="s">
        <v>440</v>
      </c>
      <c r="G9" s="130" t="s">
        <v>180</v>
      </c>
      <c r="H9" s="433"/>
      <c r="I9" s="434" t="s">
        <v>21</v>
      </c>
      <c r="J9" s="434" t="s">
        <v>52</v>
      </c>
      <c r="K9" s="434" t="s">
        <v>90</v>
      </c>
      <c r="L9" s="434" t="s">
        <v>103</v>
      </c>
      <c r="M9" s="434" t="s">
        <v>113</v>
      </c>
      <c r="N9" s="434" t="s">
        <v>117</v>
      </c>
      <c r="O9" s="434" t="s">
        <v>199</v>
      </c>
      <c r="P9" s="434" t="s">
        <v>200</v>
      </c>
      <c r="Q9" s="562" t="s">
        <v>182</v>
      </c>
      <c r="R9" s="563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470</v>
      </c>
      <c r="F10" s="133">
        <v>5</v>
      </c>
      <c r="G10" s="306">
        <v>6</v>
      </c>
      <c r="H10" s="439" t="s">
        <v>441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471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25" sqref="B25:B27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476</v>
      </c>
    </row>
    <row r="5" spans="1:2" ht="15">
      <c r="A5" s="4"/>
    </row>
    <row r="6" spans="1:2" ht="15">
      <c r="A6" s="4" t="s">
        <v>329</v>
      </c>
    </row>
    <row r="7" spans="1:2">
      <c r="A7" s="5"/>
    </row>
    <row r="8" spans="1:2" ht="16.5" thickBot="1">
      <c r="A8" s="6"/>
    </row>
    <row r="9" spans="1:2" ht="23.25" customHeight="1">
      <c r="A9" s="565" t="s">
        <v>330</v>
      </c>
      <c r="B9" s="567" t="s">
        <v>477</v>
      </c>
    </row>
    <row r="10" spans="1:2">
      <c r="A10" s="566"/>
      <c r="B10" s="568"/>
    </row>
    <row r="11" spans="1:2">
      <c r="A11" s="569" t="s">
        <v>331</v>
      </c>
      <c r="B11" s="571" t="s">
        <v>478</v>
      </c>
    </row>
    <row r="12" spans="1:2">
      <c r="A12" s="570"/>
      <c r="B12" s="572"/>
    </row>
    <row r="13" spans="1:2">
      <c r="A13" s="570"/>
      <c r="B13" s="572"/>
    </row>
    <row r="14" spans="1:2">
      <c r="A14" s="570"/>
      <c r="B14" s="572"/>
    </row>
    <row r="15" spans="1:2">
      <c r="A15" s="570"/>
      <c r="B15" s="572"/>
    </row>
    <row r="16" spans="1:2">
      <c r="A16" s="570"/>
      <c r="B16" s="572"/>
    </row>
    <row r="17" spans="1:2">
      <c r="A17" s="566"/>
      <c r="B17" s="568"/>
    </row>
    <row r="18" spans="1:2" ht="106.5" customHeight="1">
      <c r="A18" s="569" t="s">
        <v>332</v>
      </c>
      <c r="B18" s="571" t="s">
        <v>479</v>
      </c>
    </row>
    <row r="19" spans="1:2">
      <c r="A19" s="570"/>
      <c r="B19" s="572"/>
    </row>
    <row r="20" spans="1:2">
      <c r="A20" s="566"/>
      <c r="B20" s="568"/>
    </row>
    <row r="21" spans="1:2" ht="69.75" customHeight="1">
      <c r="A21" s="569" t="s">
        <v>333</v>
      </c>
      <c r="B21" s="571" t="s">
        <v>480</v>
      </c>
    </row>
    <row r="22" spans="1:2">
      <c r="A22" s="570"/>
      <c r="B22" s="572"/>
    </row>
    <row r="23" spans="1:2">
      <c r="A23" s="570"/>
      <c r="B23" s="572"/>
    </row>
    <row r="24" spans="1:2">
      <c r="A24" s="566"/>
      <c r="B24" s="568"/>
    </row>
    <row r="25" spans="1:2" ht="114" customHeight="1">
      <c r="A25" s="569" t="s">
        <v>334</v>
      </c>
      <c r="B25" s="571" t="s">
        <v>481</v>
      </c>
    </row>
    <row r="26" spans="1:2">
      <c r="A26" s="570"/>
      <c r="B26" s="572"/>
    </row>
    <row r="27" spans="1:2">
      <c r="A27" s="566"/>
      <c r="B27" s="568"/>
    </row>
    <row r="28" spans="1:2" ht="32.25" customHeight="1">
      <c r="A28" s="569" t="s">
        <v>335</v>
      </c>
      <c r="B28" s="571"/>
    </row>
    <row r="29" spans="1:2">
      <c r="A29" s="570"/>
      <c r="B29" s="572"/>
    </row>
    <row r="30" spans="1:2">
      <c r="A30" s="570"/>
      <c r="B30" s="572"/>
    </row>
    <row r="31" spans="1:2">
      <c r="A31" s="570"/>
      <c r="B31" s="572"/>
    </row>
    <row r="32" spans="1:2">
      <c r="A32" s="570"/>
      <c r="B32" s="572"/>
    </row>
    <row r="33" spans="1:2">
      <c r="A33" s="566"/>
      <c r="B33" s="568"/>
    </row>
    <row r="34" spans="1:2">
      <c r="A34" s="569" t="s">
        <v>336</v>
      </c>
      <c r="B34" s="571" t="s">
        <v>482</v>
      </c>
    </row>
    <row r="35" spans="1:2">
      <c r="A35" s="570"/>
      <c r="B35" s="572"/>
    </row>
    <row r="36" spans="1:2">
      <c r="A36" s="570"/>
      <c r="B36" s="572"/>
    </row>
    <row r="37" spans="1:2">
      <c r="A37" s="570"/>
      <c r="B37" s="572"/>
    </row>
    <row r="38" spans="1:2">
      <c r="A38" s="570"/>
      <c r="B38" s="572"/>
    </row>
    <row r="39" spans="1:2" ht="13.5" thickBot="1">
      <c r="A39" s="573"/>
      <c r="B39" s="574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2019-09-23T11:23:26Z</cp:lastPrinted>
  <dcterms:created xsi:type="dcterms:W3CDTF">2017-09-21T11:58:02Z</dcterms:created>
  <dcterms:modified xsi:type="dcterms:W3CDTF">2019-11-05T12:43:31Z</dcterms:modified>
</cp:coreProperties>
</file>